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71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940" firstSheet="56" activeTab="65"/>
  </bookViews>
  <sheets>
    <sheet name="Молодежная 28" sheetId="1" r:id="rId1"/>
    <sheet name="Дружбы 22а" sheetId="2" r:id="rId2"/>
    <sheet name="Дружбы 22" sheetId="3" r:id="rId3"/>
    <sheet name="Дружбы 24" sheetId="4" r:id="rId4"/>
    <sheet name="Дружбы 26" sheetId="5" r:id="rId5"/>
    <sheet name="Комс 34" sheetId="6" r:id="rId6"/>
    <sheet name="Комс 37" sheetId="7" r:id="rId7"/>
    <sheet name="комс 39" sheetId="8" r:id="rId8"/>
    <sheet name="комс 40-1" sheetId="9" r:id="rId9"/>
    <sheet name="комс 40" sheetId="10" r:id="rId10"/>
    <sheet name="комс 41" sheetId="11" r:id="rId11"/>
    <sheet name="комс 42" sheetId="12" r:id="rId12"/>
    <sheet name="комс 43" sheetId="13" r:id="rId13"/>
    <sheet name="комс 45" sheetId="14" r:id="rId14"/>
    <sheet name="комс 47" sheetId="15" r:id="rId15"/>
    <sheet name="комс 32" sheetId="16" r:id="rId16"/>
    <sheet name="комс 45-1" sheetId="17" r:id="rId17"/>
    <sheet name="красноарм 125-1" sheetId="18" r:id="rId18"/>
    <sheet name="красноарм 22" sheetId="19" r:id="rId19"/>
    <sheet name="красноарм 50" sheetId="20" r:id="rId20"/>
    <sheet name="красноарм 54" sheetId="21" r:id="rId21"/>
    <sheet name="красноарм 55" sheetId="22" r:id="rId22"/>
    <sheet name="красноарм 63" sheetId="23" r:id="rId23"/>
    <sheet name="красноарм 65" sheetId="24" r:id="rId24"/>
    <sheet name="красноарм 125" sheetId="25" r:id="rId25"/>
    <sheet name="красноарм 127" sheetId="26" r:id="rId26"/>
    <sheet name="красноарм 129" sheetId="27" r:id="rId27"/>
    <sheet name="ленинская 109" sheetId="28" r:id="rId28"/>
    <sheet name="ленинская 111" sheetId="29" r:id="rId29"/>
    <sheet name="ленинская 130" sheetId="30" r:id="rId30"/>
    <sheet name="механиз 4" sheetId="31" r:id="rId31"/>
    <sheet name="мира 31" sheetId="32" r:id="rId32"/>
    <sheet name="мира 33" sheetId="33" r:id="rId33"/>
    <sheet name="мира 34" sheetId="34" r:id="rId34"/>
    <sheet name="мира 34-1" sheetId="35" r:id="rId35"/>
    <sheet name="мира 36" sheetId="36" r:id="rId36"/>
    <sheet name="мира 36-1" sheetId="37" r:id="rId37"/>
    <sheet name="мира 38" sheetId="38" r:id="rId38"/>
    <sheet name="мира 40" sheetId="39" r:id="rId39"/>
    <sheet name="мира 42" sheetId="40" r:id="rId40"/>
    <sheet name="мира 42-1" sheetId="41" r:id="rId41"/>
    <sheet name="мира 44" sheetId="42" r:id="rId42"/>
    <sheet name="мира 44-1" sheetId="43" r:id="rId43"/>
    <sheet name="мира 44-2" sheetId="44" r:id="rId44"/>
    <sheet name="Мира 46" sheetId="45" r:id="rId45"/>
    <sheet name="мира 46-1" sheetId="46" r:id="rId46"/>
    <sheet name="Мира 46-2" sheetId="47" r:id="rId47"/>
    <sheet name="Октяб 7" sheetId="48" r:id="rId48"/>
    <sheet name="парковый 3" sheetId="49" r:id="rId49"/>
    <sheet name="парковый 4" sheetId="50" r:id="rId50"/>
    <sheet name="пионер 36" sheetId="51" r:id="rId51"/>
    <sheet name="пионер 37" sheetId="52" r:id="rId52"/>
    <sheet name="пионер 39" sheetId="53" r:id="rId53"/>
    <sheet name="пионер 41" sheetId="54" r:id="rId54"/>
    <sheet name="пожар 9" sheetId="55" r:id="rId55"/>
    <sheet name="пожар 11" sheetId="56" r:id="rId56"/>
    <sheet name="пожар 14" sheetId="57" r:id="rId57"/>
    <sheet name="сов 128" sheetId="58" r:id="rId58"/>
    <sheet name="сов 131" sheetId="60" r:id="rId59"/>
    <sheet name="сов 128 б" sheetId="59" r:id="rId60"/>
    <sheet name="труда 11" sheetId="61" r:id="rId61"/>
    <sheet name="труда 12" sheetId="62" r:id="rId62"/>
    <sheet name="Центр 1" sheetId="63" r:id="rId63"/>
    <sheet name="центр 2" sheetId="64" r:id="rId64"/>
    <sheet name="Центр 2 а" sheetId="65" r:id="rId65"/>
    <sheet name="сводная таблица" sheetId="69" r:id="rId66"/>
    <sheet name="Центр 5 а" sheetId="66" r:id="rId67"/>
    <sheet name="школ 8 а" sheetId="67" r:id="rId68"/>
    <sheet name="юбил 1" sheetId="68" r:id="rId69"/>
    <sheet name="Лист1" sheetId="70" r:id="rId70"/>
    <sheet name="Лист2" sheetId="71" r:id="rId71"/>
    <sheet name="Лист3" sheetId="72" r:id="rId72"/>
  </sheets>
  <calcPr calcId="124519"/>
</workbook>
</file>

<file path=xl/calcChain.xml><?xml version="1.0" encoding="utf-8"?>
<calcChain xmlns="http://schemas.openxmlformats.org/spreadsheetml/2006/main">
  <c r="F19" i="8"/>
  <c r="J19" i="57"/>
  <c r="D19" i="34"/>
  <c r="D19" i="9"/>
  <c r="E19" i="66"/>
  <c r="E19" i="60"/>
  <c r="J19" i="53"/>
  <c r="B19"/>
  <c r="D19"/>
  <c r="F19"/>
  <c r="G19"/>
  <c r="H19"/>
  <c r="E19" i="51"/>
  <c r="G19" i="45"/>
  <c r="J19" i="55"/>
  <c r="K19" i="56"/>
  <c r="J19" i="67"/>
  <c r="J19" i="68"/>
  <c r="J19" i="62"/>
  <c r="J19" i="58"/>
  <c r="J19" i="60"/>
  <c r="J19" i="59"/>
  <c r="J19" i="61"/>
  <c r="J19" i="54"/>
  <c r="J19" i="64"/>
  <c r="J19" i="66"/>
  <c r="J19" i="63"/>
  <c r="J19" i="65"/>
  <c r="J19" i="52"/>
  <c r="J19" i="51"/>
  <c r="J19" i="50"/>
  <c r="J19" i="49"/>
  <c r="J19" i="48"/>
  <c r="J19" i="47"/>
  <c r="J19" i="46"/>
  <c r="J19" i="45"/>
  <c r="J19" i="44"/>
  <c r="J19" i="43"/>
  <c r="J19" i="42"/>
  <c r="I15"/>
  <c r="J19" i="41"/>
  <c r="J19" i="40"/>
  <c r="J19" i="39"/>
  <c r="J19" i="38"/>
  <c r="J19" i="37"/>
  <c r="J19" i="36"/>
  <c r="J19" i="35"/>
  <c r="J19" i="34"/>
  <c r="J19" i="33"/>
  <c r="J19" i="32"/>
  <c r="J19" i="31"/>
  <c r="J19" i="30"/>
  <c r="J19" i="29"/>
  <c r="I15"/>
  <c r="J19" i="28"/>
  <c r="J19" i="27"/>
  <c r="J19" i="26"/>
  <c r="J19" i="25"/>
  <c r="J19" i="24"/>
  <c r="J19" i="21"/>
  <c r="J19" i="20"/>
  <c r="J19" i="19"/>
  <c r="J19" i="18"/>
  <c r="J19" i="17"/>
  <c r="J19" i="16"/>
  <c r="J19" i="15"/>
  <c r="J19" i="14"/>
  <c r="J19" i="13"/>
  <c r="J19" i="12"/>
  <c r="J19" i="11"/>
  <c r="J19" i="10"/>
  <c r="K12" i="69"/>
  <c r="J19" i="9"/>
  <c r="J19" i="8"/>
  <c r="J19" i="7"/>
  <c r="J19" i="6"/>
  <c r="J19" i="5"/>
  <c r="J19" i="4"/>
  <c r="J19" i="3"/>
  <c r="J19" i="2"/>
  <c r="J19" i="1"/>
  <c r="J19" i="22"/>
  <c r="I8" i="68"/>
  <c r="I7"/>
  <c r="I7" i="67"/>
  <c r="I7" i="66"/>
  <c r="I7" i="65"/>
  <c r="I7" i="64"/>
  <c r="I7" i="63"/>
  <c r="I7" i="62"/>
  <c r="I7" i="61"/>
  <c r="I7" i="59"/>
  <c r="I7" i="60"/>
  <c r="I7" i="58"/>
  <c r="I8" i="57"/>
  <c r="I7"/>
  <c r="J7" i="56"/>
  <c r="I9" i="55"/>
  <c r="I7"/>
  <c r="I11" i="54"/>
  <c r="I10"/>
  <c r="I9"/>
  <c r="I8"/>
  <c r="I7"/>
  <c r="I7" i="53"/>
  <c r="I7" i="52"/>
  <c r="I7" i="51"/>
  <c r="I7" i="50"/>
  <c r="I7" i="49"/>
  <c r="I7" i="48"/>
  <c r="I7" i="47"/>
  <c r="I7" i="46"/>
  <c r="I7" i="45"/>
  <c r="I7" i="44"/>
  <c r="I7" i="43"/>
  <c r="I7" i="42"/>
  <c r="I7" i="41"/>
  <c r="I7" i="40"/>
  <c r="I7" i="39"/>
  <c r="I11" i="38"/>
  <c r="I10"/>
  <c r="I9"/>
  <c r="I8"/>
  <c r="I7"/>
  <c r="I7" i="37"/>
  <c r="I7" i="36"/>
  <c r="I7" i="35"/>
  <c r="I7" i="34"/>
  <c r="I7" i="33"/>
  <c r="I7" i="32"/>
  <c r="I7" i="31"/>
  <c r="I7" i="30"/>
  <c r="I7" i="29"/>
  <c r="I7" i="28"/>
  <c r="I7" i="27"/>
  <c r="I7" i="26"/>
  <c r="I7" i="25"/>
  <c r="I7" i="24"/>
  <c r="I7" i="23"/>
  <c r="I7" i="22"/>
  <c r="I7" i="21"/>
  <c r="I7" i="20"/>
  <c r="I7" i="19"/>
  <c r="I7" i="18"/>
  <c r="I7" i="17"/>
  <c r="I7" i="16"/>
  <c r="I7" i="15"/>
  <c r="I7" i="14"/>
  <c r="I7" i="13"/>
  <c r="I10" i="12"/>
  <c r="I9"/>
  <c r="I8"/>
  <c r="I7"/>
  <c r="I7" i="11"/>
  <c r="I7" i="10"/>
  <c r="I11" i="9"/>
  <c r="I9"/>
  <c r="I8"/>
  <c r="I7"/>
  <c r="I7" i="8"/>
  <c r="I7" i="7"/>
  <c r="I7" i="6"/>
  <c r="I7" i="5"/>
  <c r="I8" i="4"/>
  <c r="I7"/>
  <c r="I10" i="3"/>
  <c r="I7" i="2"/>
  <c r="I8" i="1"/>
  <c r="I7"/>
  <c r="I11" i="3"/>
  <c r="I9"/>
  <c r="I8"/>
  <c r="I7"/>
  <c r="E19" i="28"/>
  <c r="E19" i="26"/>
  <c r="E19" i="41"/>
  <c r="E19" i="44"/>
  <c r="F23" i="69"/>
  <c r="F15"/>
  <c r="I18" i="68"/>
  <c r="L17" i="66"/>
  <c r="L18"/>
  <c r="I16"/>
  <c r="I17"/>
  <c r="I18"/>
  <c r="I16" i="65"/>
  <c r="I17"/>
  <c r="I18"/>
  <c r="E19" i="63"/>
  <c r="I18" i="62"/>
  <c r="H19"/>
  <c r="G19"/>
  <c r="F19"/>
  <c r="D19"/>
  <c r="B19"/>
  <c r="L14" i="57"/>
  <c r="L15"/>
  <c r="L16"/>
  <c r="L17"/>
  <c r="L18"/>
  <c r="I14"/>
  <c r="I15"/>
  <c r="I16"/>
  <c r="I17"/>
  <c r="I18"/>
  <c r="J13" i="56"/>
  <c r="J15"/>
  <c r="J16"/>
  <c r="J17"/>
  <c r="J18"/>
  <c r="I13" i="54"/>
  <c r="I14"/>
  <c r="I15"/>
  <c r="I16"/>
  <c r="I17"/>
  <c r="I18"/>
  <c r="I14" i="51"/>
  <c r="I15"/>
  <c r="I16"/>
  <c r="I17"/>
  <c r="I18"/>
  <c r="L14" i="47"/>
  <c r="L15"/>
  <c r="L16"/>
  <c r="L17"/>
  <c r="L18"/>
  <c r="I14" i="46"/>
  <c r="I15"/>
  <c r="I16"/>
  <c r="I17"/>
  <c r="I18"/>
  <c r="L15" i="45"/>
  <c r="L16"/>
  <c r="L17"/>
  <c r="L18"/>
  <c r="I17" i="41"/>
  <c r="I13" i="38"/>
  <c r="I14"/>
  <c r="I15"/>
  <c r="I16"/>
  <c r="I17"/>
  <c r="I18"/>
  <c r="I15" i="36"/>
  <c r="I16"/>
  <c r="I17"/>
  <c r="I18"/>
  <c r="L15" i="32"/>
  <c r="L16"/>
  <c r="L17"/>
  <c r="L18"/>
  <c r="I17"/>
  <c r="M17"/>
  <c r="K19" i="28"/>
  <c r="I15" i="26"/>
  <c r="I16"/>
  <c r="I17"/>
  <c r="I18"/>
  <c r="I18" i="21"/>
  <c r="I17"/>
  <c r="I16"/>
  <c r="I18" i="16"/>
  <c r="I17"/>
  <c r="I16"/>
  <c r="I15"/>
  <c r="I14"/>
  <c r="I13" i="12"/>
  <c r="I18" i="10"/>
  <c r="I17"/>
  <c r="L18" i="9"/>
  <c r="L17"/>
  <c r="L16"/>
  <c r="I18"/>
  <c r="I17"/>
  <c r="I16"/>
  <c r="I15"/>
  <c r="I14"/>
  <c r="I13"/>
  <c r="I17" i="6"/>
  <c r="G19" i="5"/>
  <c r="I18" i="4"/>
  <c r="H19"/>
  <c r="G19"/>
  <c r="B19"/>
  <c r="I18" i="3"/>
  <c r="I17"/>
  <c r="I16"/>
  <c r="I15"/>
  <c r="I14"/>
  <c r="I13"/>
  <c r="I18" i="2"/>
  <c r="F19" i="24"/>
  <c r="F19" i="23"/>
  <c r="F19" i="22"/>
  <c r="D19"/>
  <c r="B19"/>
  <c r="K23" i="69"/>
  <c r="F19" i="21"/>
  <c r="G23" i="69"/>
  <c r="D19" i="21"/>
  <c r="E23" i="69"/>
  <c r="F19" i="20"/>
  <c r="D19" i="15"/>
  <c r="F19" i="13"/>
  <c r="I12" i="12"/>
  <c r="I11"/>
  <c r="G19"/>
  <c r="F19"/>
  <c r="D19"/>
  <c r="I12" i="9"/>
  <c r="G19" i="16"/>
  <c r="F19"/>
  <c r="M18" i="66"/>
  <c r="M15" i="57"/>
  <c r="I19" i="9"/>
  <c r="M19" s="1"/>
  <c r="F19" i="10"/>
  <c r="D19"/>
  <c r="B19"/>
  <c r="B19" i="17"/>
  <c r="D19" i="39"/>
  <c r="D19" i="37"/>
  <c r="I12" i="38"/>
  <c r="F19"/>
  <c r="D19" i="40"/>
  <c r="F19" i="47"/>
  <c r="E19" i="46"/>
  <c r="E19" i="43"/>
  <c r="H19" i="42"/>
  <c r="G19"/>
  <c r="B19"/>
  <c r="F19" i="41"/>
  <c r="D19"/>
  <c r="B19"/>
  <c r="F19" i="35"/>
  <c r="D19"/>
  <c r="F19" i="34"/>
  <c r="B19" i="32"/>
  <c r="H19" i="61"/>
  <c r="F19"/>
  <c r="D19"/>
  <c r="B19"/>
  <c r="D19" i="5"/>
  <c r="E19"/>
  <c r="H19"/>
  <c r="D19" i="2"/>
  <c r="B19"/>
  <c r="I12" i="3"/>
  <c r="I19"/>
  <c r="M19" s="1"/>
  <c r="D19"/>
  <c r="B19"/>
  <c r="H19" i="57"/>
  <c r="G19"/>
  <c r="F19"/>
  <c r="D19"/>
  <c r="B19"/>
  <c r="I19" i="56"/>
  <c r="I58" i="69"/>
  <c r="C19" i="56"/>
  <c r="H19" i="55"/>
  <c r="D19"/>
  <c r="B19"/>
  <c r="H19" i="58"/>
  <c r="F19"/>
  <c r="D19"/>
  <c r="B19"/>
  <c r="H19" i="59"/>
  <c r="F19"/>
  <c r="D19"/>
  <c r="B19"/>
  <c r="H19" i="60"/>
  <c r="G19"/>
  <c r="F19"/>
  <c r="D19"/>
  <c r="B19"/>
  <c r="H19" i="66"/>
  <c r="G19"/>
  <c r="F19"/>
  <c r="D19"/>
  <c r="B19"/>
  <c r="H19" i="65"/>
  <c r="G19"/>
  <c r="F19"/>
  <c r="D19"/>
  <c r="B19"/>
  <c r="H19" i="63"/>
  <c r="G19"/>
  <c r="F19"/>
  <c r="B19"/>
  <c r="F19" i="50"/>
  <c r="F19" i="49"/>
  <c r="I12" i="54"/>
  <c r="I19" s="1"/>
  <c r="F19"/>
  <c r="D19"/>
  <c r="B19"/>
  <c r="H19" i="51"/>
  <c r="D19"/>
  <c r="B19"/>
  <c r="F19" i="52"/>
  <c r="G54" i="69" s="1"/>
  <c r="D19" i="52"/>
  <c r="E54" i="69" s="1"/>
  <c r="D19" i="67"/>
  <c r="D19" i="1"/>
  <c r="E19" i="48"/>
  <c r="H19"/>
  <c r="D19"/>
  <c r="B19"/>
  <c r="H19" i="68"/>
  <c r="G19"/>
  <c r="F19"/>
  <c r="D19"/>
  <c r="B19"/>
  <c r="F19" i="30"/>
  <c r="F19" i="29"/>
  <c r="E19"/>
  <c r="D19"/>
  <c r="K30" i="69"/>
  <c r="M30" s="1"/>
  <c r="F19" i="28"/>
  <c r="H19" i="64"/>
  <c r="G19"/>
  <c r="F19"/>
  <c r="E19"/>
  <c r="D19"/>
  <c r="B19"/>
  <c r="B10" i="67"/>
  <c r="M17" i="66"/>
  <c r="M16" i="9"/>
  <c r="M17"/>
  <c r="M18"/>
  <c r="M7" i="36"/>
  <c r="G8" i="55"/>
  <c r="I8" s="1"/>
  <c r="I14" i="13"/>
  <c r="M7" i="54"/>
  <c r="L8"/>
  <c r="M8" s="1"/>
  <c r="L9"/>
  <c r="M9" s="1"/>
  <c r="L10"/>
  <c r="M10" s="1"/>
  <c r="L11"/>
  <c r="M11" s="1"/>
  <c r="L12"/>
  <c r="M12" s="1"/>
  <c r="L13"/>
  <c r="M13" s="1"/>
  <c r="L14"/>
  <c r="M14" s="1"/>
  <c r="L15"/>
  <c r="M15" s="1"/>
  <c r="L16"/>
  <c r="M16" s="1"/>
  <c r="L17"/>
  <c r="M17" s="1"/>
  <c r="L18"/>
  <c r="M18" s="1"/>
  <c r="K19"/>
  <c r="L18" i="33"/>
  <c r="G19"/>
  <c r="F19"/>
  <c r="D19"/>
  <c r="B19"/>
  <c r="H19" i="32"/>
  <c r="I34" i="69" s="1"/>
  <c r="F19" i="32"/>
  <c r="D19"/>
  <c r="L18" i="31"/>
  <c r="D19"/>
  <c r="L18" i="30"/>
  <c r="D19"/>
  <c r="L18" i="29"/>
  <c r="L18" i="28"/>
  <c r="D19"/>
  <c r="L18" i="17"/>
  <c r="F19"/>
  <c r="D19"/>
  <c r="K18" i="69"/>
  <c r="M18" s="1"/>
  <c r="L18" i="16"/>
  <c r="M18" s="1"/>
  <c r="D19"/>
  <c r="B19"/>
  <c r="L18" i="15"/>
  <c r="F19"/>
  <c r="B19"/>
  <c r="L18" i="14"/>
  <c r="F19"/>
  <c r="D19"/>
  <c r="B19"/>
  <c r="L18" i="13"/>
  <c r="D19"/>
  <c r="B19"/>
  <c r="L18" i="12"/>
  <c r="K13" i="69"/>
  <c r="M13"/>
  <c r="L18" i="11"/>
  <c r="F19"/>
  <c r="D19"/>
  <c r="L18" i="10"/>
  <c r="M18" s="1"/>
  <c r="F19" i="9"/>
  <c r="L18" i="8"/>
  <c r="D19"/>
  <c r="L18" i="7"/>
  <c r="F19"/>
  <c r="D19"/>
  <c r="L18" i="6"/>
  <c r="F19"/>
  <c r="D19"/>
  <c r="L18" i="5"/>
  <c r="F19"/>
  <c r="B19"/>
  <c r="L18" i="4"/>
  <c r="M18" s="1"/>
  <c r="F19"/>
  <c r="D19"/>
  <c r="L18" i="3"/>
  <c r="M18" s="1"/>
  <c r="F19"/>
  <c r="L18" i="2"/>
  <c r="M18"/>
  <c r="F19"/>
  <c r="L18" i="1"/>
  <c r="F19"/>
  <c r="L18" i="27"/>
  <c r="F19"/>
  <c r="D19"/>
  <c r="L18" i="26"/>
  <c r="M18"/>
  <c r="F19"/>
  <c r="D19"/>
  <c r="B19"/>
  <c r="L18" i="25"/>
  <c r="F19"/>
  <c r="D19"/>
  <c r="B19"/>
  <c r="L18" i="24"/>
  <c r="D19"/>
  <c r="B19"/>
  <c r="D19" i="23"/>
  <c r="B19"/>
  <c r="L18" i="22"/>
  <c r="L18" i="21"/>
  <c r="M18" s="1"/>
  <c r="B19"/>
  <c r="C23" i="69" s="1"/>
  <c r="L18" i="20"/>
  <c r="D19"/>
  <c r="B19"/>
  <c r="L18" i="19"/>
  <c r="F19"/>
  <c r="D19"/>
  <c r="B19"/>
  <c r="L18" i="18"/>
  <c r="F19"/>
  <c r="D19"/>
  <c r="B19"/>
  <c r="L18" i="38"/>
  <c r="D19"/>
  <c r="L18" i="37"/>
  <c r="F19"/>
  <c r="G19"/>
  <c r="L18" i="36"/>
  <c r="M18" s="1"/>
  <c r="F19"/>
  <c r="D19"/>
  <c r="L18" i="35"/>
  <c r="G19"/>
  <c r="L18" i="34"/>
  <c r="B19"/>
  <c r="L18" i="46"/>
  <c r="M18"/>
  <c r="F19"/>
  <c r="D19"/>
  <c r="F19" i="45"/>
  <c r="D19"/>
  <c r="L18" i="44"/>
  <c r="F19"/>
  <c r="D19"/>
  <c r="L18" i="43"/>
  <c r="F19"/>
  <c r="G45" i="69"/>
  <c r="D19" i="43"/>
  <c r="L18" i="42"/>
  <c r="F19"/>
  <c r="D19"/>
  <c r="L18" i="41"/>
  <c r="L18" i="40"/>
  <c r="F19"/>
  <c r="L18" i="39"/>
  <c r="F19"/>
  <c r="L18" i="68"/>
  <c r="M18"/>
  <c r="L18" i="67"/>
  <c r="F19"/>
  <c r="L18" i="65"/>
  <c r="M18"/>
  <c r="L18" i="64"/>
  <c r="I18"/>
  <c r="L18" i="63"/>
  <c r="I18"/>
  <c r="D19"/>
  <c r="L18" i="62"/>
  <c r="M18" s="1"/>
  <c r="L18" i="61"/>
  <c r="L17"/>
  <c r="L16"/>
  <c r="L18" i="59"/>
  <c r="L17"/>
  <c r="L16"/>
  <c r="I17"/>
  <c r="M17" s="1"/>
  <c r="L18" i="60"/>
  <c r="L17"/>
  <c r="L16"/>
  <c r="I16"/>
  <c r="I17"/>
  <c r="I18"/>
  <c r="K60" i="69"/>
  <c r="M60" s="1"/>
  <c r="L18" i="58"/>
  <c r="L17"/>
  <c r="L16"/>
  <c r="M16" i="57"/>
  <c r="M17"/>
  <c r="M18"/>
  <c r="M18" i="56"/>
  <c r="N18" s="1"/>
  <c r="M17"/>
  <c r="N17" s="1"/>
  <c r="M16"/>
  <c r="N16" s="1"/>
  <c r="G19"/>
  <c r="E19"/>
  <c r="E58" i="69"/>
  <c r="L17" i="55"/>
  <c r="L18"/>
  <c r="L16"/>
  <c r="F19"/>
  <c r="G57" i="69" s="1"/>
  <c r="L18" i="53"/>
  <c r="L17"/>
  <c r="L16"/>
  <c r="L18" i="52"/>
  <c r="L17"/>
  <c r="L16"/>
  <c r="B19"/>
  <c r="C54" i="69" s="1"/>
  <c r="L18" i="51"/>
  <c r="M18" s="1"/>
  <c r="L17"/>
  <c r="M17" s="1"/>
  <c r="L16"/>
  <c r="M16" s="1"/>
  <c r="F19"/>
  <c r="D19" i="47"/>
  <c r="L18" i="50"/>
  <c r="L17"/>
  <c r="D19"/>
  <c r="L16"/>
  <c r="I17"/>
  <c r="L18" i="49"/>
  <c r="L17"/>
  <c r="L16"/>
  <c r="D19"/>
  <c r="K50" i="69"/>
  <c r="M50" s="1"/>
  <c r="L18" i="48"/>
  <c r="L17"/>
  <c r="L16"/>
  <c r="F19"/>
  <c r="L17" i="46"/>
  <c r="M17"/>
  <c r="L16"/>
  <c r="M16"/>
  <c r="L17" i="44"/>
  <c r="L16"/>
  <c r="I8"/>
  <c r="L17" i="43"/>
  <c r="L16"/>
  <c r="L17" i="42"/>
  <c r="L16"/>
  <c r="C19" i="41"/>
  <c r="L17"/>
  <c r="M17"/>
  <c r="L16"/>
  <c r="L17" i="40"/>
  <c r="L16"/>
  <c r="L17" i="39"/>
  <c r="L16"/>
  <c r="L17" i="38"/>
  <c r="M17" s="1"/>
  <c r="L16"/>
  <c r="L17" i="37"/>
  <c r="L16"/>
  <c r="L17" i="36"/>
  <c r="M17"/>
  <c r="L16"/>
  <c r="M16"/>
  <c r="L17" i="35"/>
  <c r="L16"/>
  <c r="L17" i="34"/>
  <c r="L16"/>
  <c r="L17" i="33"/>
  <c r="L16"/>
  <c r="I16" i="32"/>
  <c r="M16"/>
  <c r="L17" i="31"/>
  <c r="L16"/>
  <c r="L17" i="30"/>
  <c r="L16"/>
  <c r="L15"/>
  <c r="L17" i="29"/>
  <c r="L16"/>
  <c r="L17" i="28"/>
  <c r="L16"/>
  <c r="L17" i="27"/>
  <c r="L16"/>
  <c r="L17" i="26"/>
  <c r="M17" s="1"/>
  <c r="L16"/>
  <c r="M16" s="1"/>
  <c r="L17" i="25"/>
  <c r="L16"/>
  <c r="L17" i="24"/>
  <c r="L16"/>
  <c r="L17" i="23"/>
  <c r="L16"/>
  <c r="L17" i="22"/>
  <c r="L16"/>
  <c r="L17" i="21"/>
  <c r="M17" s="1"/>
  <c r="L16"/>
  <c r="M16" s="1"/>
  <c r="L17" i="20"/>
  <c r="L16"/>
  <c r="L17" i="19"/>
  <c r="L16"/>
  <c r="L17" i="18"/>
  <c r="L16"/>
  <c r="L17" i="17"/>
  <c r="L16"/>
  <c r="L17" i="16"/>
  <c r="M17"/>
  <c r="L16"/>
  <c r="M16"/>
  <c r="L17" i="15"/>
  <c r="L16"/>
  <c r="L17" i="14"/>
  <c r="L16"/>
  <c r="L17" i="13"/>
  <c r="L16"/>
  <c r="L17" i="12"/>
  <c r="L16"/>
  <c r="L17" i="11"/>
  <c r="L16"/>
  <c r="L17" i="10"/>
  <c r="M17"/>
  <c r="L17" i="8"/>
  <c r="L16"/>
  <c r="L17" i="7"/>
  <c r="L16"/>
  <c r="L17" i="6"/>
  <c r="M17"/>
  <c r="L16"/>
  <c r="L17" i="5"/>
  <c r="L16"/>
  <c r="L17" i="4"/>
  <c r="L16"/>
  <c r="L17" i="3"/>
  <c r="L16"/>
  <c r="L17" i="2"/>
  <c r="L16"/>
  <c r="L17" i="1"/>
  <c r="L16"/>
  <c r="L17" i="68"/>
  <c r="L16"/>
  <c r="I17"/>
  <c r="M17" s="1"/>
  <c r="I16"/>
  <c r="M16" s="1"/>
  <c r="L17" i="67"/>
  <c r="L16"/>
  <c r="L16" i="66"/>
  <c r="M16"/>
  <c r="L17" i="65"/>
  <c r="M17"/>
  <c r="L16"/>
  <c r="M16"/>
  <c r="L17" i="64"/>
  <c r="L16"/>
  <c r="I17"/>
  <c r="M17"/>
  <c r="I16"/>
  <c r="M16" s="1"/>
  <c r="L17" i="63"/>
  <c r="L16"/>
  <c r="I17"/>
  <c r="M17" s="1"/>
  <c r="I16"/>
  <c r="M16" s="1"/>
  <c r="L16" i="62"/>
  <c r="L17"/>
  <c r="I16"/>
  <c r="M16" s="1"/>
  <c r="I17"/>
  <c r="M17" s="1"/>
  <c r="L71" i="69"/>
  <c r="K70"/>
  <c r="M70" s="1"/>
  <c r="I70"/>
  <c r="H70"/>
  <c r="G70"/>
  <c r="E70"/>
  <c r="C70"/>
  <c r="K69"/>
  <c r="M69" s="1"/>
  <c r="G69"/>
  <c r="E69"/>
  <c r="C68"/>
  <c r="K67"/>
  <c r="I67"/>
  <c r="H67"/>
  <c r="G67"/>
  <c r="E67"/>
  <c r="C67"/>
  <c r="K66"/>
  <c r="M66" s="1"/>
  <c r="N66" s="1"/>
  <c r="I66"/>
  <c r="H66"/>
  <c r="G66"/>
  <c r="E66"/>
  <c r="K65"/>
  <c r="I65"/>
  <c r="H65"/>
  <c r="G65"/>
  <c r="E65"/>
  <c r="C65"/>
  <c r="K64"/>
  <c r="M64" s="1"/>
  <c r="I64"/>
  <c r="H64"/>
  <c r="G64"/>
  <c r="E64"/>
  <c r="C64"/>
  <c r="K63"/>
  <c r="I63"/>
  <c r="G63"/>
  <c r="E63"/>
  <c r="C63"/>
  <c r="K62"/>
  <c r="I62"/>
  <c r="H62"/>
  <c r="G62"/>
  <c r="E62"/>
  <c r="C62"/>
  <c r="K61"/>
  <c r="M61" s="1"/>
  <c r="G61"/>
  <c r="E61"/>
  <c r="C61"/>
  <c r="I60"/>
  <c r="G60"/>
  <c r="E60"/>
  <c r="C60"/>
  <c r="I59"/>
  <c r="H59"/>
  <c r="G59"/>
  <c r="E59"/>
  <c r="C59"/>
  <c r="K58"/>
  <c r="G58"/>
  <c r="C58"/>
  <c r="K57"/>
  <c r="M57" s="1"/>
  <c r="I57"/>
  <c r="E57"/>
  <c r="C57"/>
  <c r="K56"/>
  <c r="M56" s="1"/>
  <c r="G56"/>
  <c r="E56"/>
  <c r="C56"/>
  <c r="K55"/>
  <c r="G55"/>
  <c r="E55"/>
  <c r="C55"/>
  <c r="H54"/>
  <c r="F54"/>
  <c r="D54"/>
  <c r="I53"/>
  <c r="C19" i="51"/>
  <c r="G53" i="69"/>
  <c r="E53"/>
  <c r="K19" i="51"/>
  <c r="K53" i="69"/>
  <c r="F53"/>
  <c r="D53"/>
  <c r="C53"/>
  <c r="K52"/>
  <c r="M52" s="1"/>
  <c r="G52"/>
  <c r="E52"/>
  <c r="K51"/>
  <c r="G51"/>
  <c r="E51"/>
  <c r="G50"/>
  <c r="E50"/>
  <c r="C50"/>
  <c r="I8" i="47"/>
  <c r="K49" i="69"/>
  <c r="M49" s="1"/>
  <c r="G49"/>
  <c r="E49"/>
  <c r="K48"/>
  <c r="G48"/>
  <c r="E48"/>
  <c r="K47"/>
  <c r="M47" s="1"/>
  <c r="G47"/>
  <c r="E47"/>
  <c r="K46"/>
  <c r="G46"/>
  <c r="E46"/>
  <c r="K45"/>
  <c r="M45" s="1"/>
  <c r="E45"/>
  <c r="K44"/>
  <c r="M44" s="1"/>
  <c r="I44"/>
  <c r="H44"/>
  <c r="G44"/>
  <c r="E44"/>
  <c r="C44"/>
  <c r="K43"/>
  <c r="M43" s="1"/>
  <c r="G43"/>
  <c r="F43"/>
  <c r="E43"/>
  <c r="D43"/>
  <c r="K42"/>
  <c r="M42" s="1"/>
  <c r="G42"/>
  <c r="E42"/>
  <c r="K41"/>
  <c r="M41" s="1"/>
  <c r="G41"/>
  <c r="E41"/>
  <c r="K40"/>
  <c r="G40"/>
  <c r="E40"/>
  <c r="E39"/>
  <c r="K39"/>
  <c r="M39"/>
  <c r="H39"/>
  <c r="G39"/>
  <c r="I8" i="36"/>
  <c r="G38" i="69"/>
  <c r="K38"/>
  <c r="M38" s="1"/>
  <c r="E38"/>
  <c r="K37"/>
  <c r="M37" s="1"/>
  <c r="H37"/>
  <c r="G37"/>
  <c r="E37"/>
  <c r="K36"/>
  <c r="M36" s="1"/>
  <c r="G36"/>
  <c r="E36"/>
  <c r="C36"/>
  <c r="K35"/>
  <c r="H35"/>
  <c r="G35"/>
  <c r="E35"/>
  <c r="C35"/>
  <c r="C19" i="32"/>
  <c r="D34" i="69"/>
  <c r="E19" i="32"/>
  <c r="K34" i="69"/>
  <c r="G34"/>
  <c r="F34"/>
  <c r="E34"/>
  <c r="C34"/>
  <c r="K33"/>
  <c r="E33"/>
  <c r="K32"/>
  <c r="M32" s="1"/>
  <c r="G32"/>
  <c r="E32"/>
  <c r="K31"/>
  <c r="G31"/>
  <c r="F31"/>
  <c r="E31"/>
  <c r="G30"/>
  <c r="E30"/>
  <c r="K29"/>
  <c r="G29"/>
  <c r="E29"/>
  <c r="K28"/>
  <c r="M28" s="1"/>
  <c r="G28"/>
  <c r="E28"/>
  <c r="C28"/>
  <c r="K27"/>
  <c r="M27" s="1"/>
  <c r="G27"/>
  <c r="E27"/>
  <c r="C27"/>
  <c r="K26"/>
  <c r="M26" s="1"/>
  <c r="G26"/>
  <c r="E26"/>
  <c r="C26"/>
  <c r="G25"/>
  <c r="E25"/>
  <c r="C25"/>
  <c r="K24"/>
  <c r="G24"/>
  <c r="E24"/>
  <c r="C24"/>
  <c r="K22"/>
  <c r="M22" s="1"/>
  <c r="G22"/>
  <c r="E22"/>
  <c r="C22"/>
  <c r="K21"/>
  <c r="M21" s="1"/>
  <c r="G21"/>
  <c r="E21"/>
  <c r="C21"/>
  <c r="K20"/>
  <c r="G20"/>
  <c r="E20"/>
  <c r="C20"/>
  <c r="C19"/>
  <c r="C18"/>
  <c r="C17"/>
  <c r="C15"/>
  <c r="E14"/>
  <c r="G13"/>
  <c r="E13"/>
  <c r="K11"/>
  <c r="J11"/>
  <c r="G11"/>
  <c r="E11"/>
  <c r="K8"/>
  <c r="M8" s="1"/>
  <c r="G8"/>
  <c r="E8"/>
  <c r="K7"/>
  <c r="M7" s="1"/>
  <c r="I7"/>
  <c r="H7"/>
  <c r="G7"/>
  <c r="E7"/>
  <c r="C7"/>
  <c r="C6"/>
  <c r="M11"/>
  <c r="M20"/>
  <c r="M24"/>
  <c r="M29"/>
  <c r="M31"/>
  <c r="M33"/>
  <c r="M34"/>
  <c r="M35"/>
  <c r="M40"/>
  <c r="M46"/>
  <c r="M48"/>
  <c r="M51"/>
  <c r="M53"/>
  <c r="M54"/>
  <c r="M55"/>
  <c r="M58"/>
  <c r="M62"/>
  <c r="M63"/>
  <c r="M65"/>
  <c r="M67"/>
  <c r="K5"/>
  <c r="M5"/>
  <c r="G5"/>
  <c r="E5"/>
  <c r="D5"/>
  <c r="C5"/>
  <c r="K4"/>
  <c r="M4" s="1"/>
  <c r="G4"/>
  <c r="E4"/>
  <c r="D4"/>
  <c r="C4"/>
  <c r="K3"/>
  <c r="G3"/>
  <c r="E3"/>
  <c r="K19" i="68"/>
  <c r="E19"/>
  <c r="F70" i="69" s="1"/>
  <c r="C19" i="68"/>
  <c r="D70" i="69" s="1"/>
  <c r="L15" i="68"/>
  <c r="I15"/>
  <c r="L14"/>
  <c r="I14"/>
  <c r="L13"/>
  <c r="I13"/>
  <c r="L12"/>
  <c r="I12"/>
  <c r="L11"/>
  <c r="I11"/>
  <c r="L10"/>
  <c r="I10"/>
  <c r="L9"/>
  <c r="I9"/>
  <c r="L8"/>
  <c r="M8"/>
  <c r="L7"/>
  <c r="K19" i="67"/>
  <c r="E19"/>
  <c r="F69" i="69"/>
  <c r="C19" i="67"/>
  <c r="D69" i="69"/>
  <c r="L15" i="67"/>
  <c r="L14"/>
  <c r="L13"/>
  <c r="G13"/>
  <c r="L12"/>
  <c r="G12"/>
  <c r="G18" s="1"/>
  <c r="I18" s="1"/>
  <c r="M18" s="1"/>
  <c r="L11"/>
  <c r="G11"/>
  <c r="G17"/>
  <c r="L10"/>
  <c r="G10"/>
  <c r="G16" s="1"/>
  <c r="L9"/>
  <c r="G9"/>
  <c r="G15"/>
  <c r="L8"/>
  <c r="H8"/>
  <c r="H9" s="1"/>
  <c r="G8"/>
  <c r="I8"/>
  <c r="B9"/>
  <c r="B11"/>
  <c r="L7"/>
  <c r="K19" i="66"/>
  <c r="K68" i="69"/>
  <c r="M68"/>
  <c r="G68"/>
  <c r="F68"/>
  <c r="E68"/>
  <c r="C19" i="66"/>
  <c r="D68" i="69" s="1"/>
  <c r="L15" i="66"/>
  <c r="L14"/>
  <c r="L13"/>
  <c r="L12"/>
  <c r="L11"/>
  <c r="L10"/>
  <c r="L9"/>
  <c r="L8"/>
  <c r="L7"/>
  <c r="K19" i="65"/>
  <c r="E19"/>
  <c r="F67" i="69" s="1"/>
  <c r="C19" i="65"/>
  <c r="D67" i="69" s="1"/>
  <c r="L15" i="65"/>
  <c r="L14"/>
  <c r="L13"/>
  <c r="L12"/>
  <c r="L11"/>
  <c r="L10"/>
  <c r="L9"/>
  <c r="L8"/>
  <c r="L7"/>
  <c r="K19" i="64"/>
  <c r="F66" i="69"/>
  <c r="C19" i="64"/>
  <c r="D66" i="69"/>
  <c r="L15" i="64"/>
  <c r="L14"/>
  <c r="L13"/>
  <c r="L12"/>
  <c r="L11"/>
  <c r="L10"/>
  <c r="L9"/>
  <c r="L8"/>
  <c r="L7"/>
  <c r="K19" i="63"/>
  <c r="F65" i="69"/>
  <c r="C19" i="63"/>
  <c r="D65" i="69" s="1"/>
  <c r="L15" i="63"/>
  <c r="L14"/>
  <c r="L13"/>
  <c r="L12"/>
  <c r="L11"/>
  <c r="L10"/>
  <c r="L9"/>
  <c r="L8"/>
  <c r="L7"/>
  <c r="K19" i="62"/>
  <c r="E19"/>
  <c r="F64" i="69" s="1"/>
  <c r="C19" i="62"/>
  <c r="D64" i="69" s="1"/>
  <c r="L15" i="62"/>
  <c r="L14"/>
  <c r="L13"/>
  <c r="L12"/>
  <c r="L11"/>
  <c r="L10"/>
  <c r="L9"/>
  <c r="L8"/>
  <c r="L7"/>
  <c r="K19" i="61"/>
  <c r="E19"/>
  <c r="F63" i="69" s="1"/>
  <c r="C19" i="61"/>
  <c r="D63" i="69" s="1"/>
  <c r="L15" i="61"/>
  <c r="L14"/>
  <c r="L13"/>
  <c r="L12"/>
  <c r="L11"/>
  <c r="L10"/>
  <c r="L9"/>
  <c r="L8"/>
  <c r="G8"/>
  <c r="L7"/>
  <c r="K19" i="60"/>
  <c r="F62" i="69"/>
  <c r="C19" i="60"/>
  <c r="D62" i="69" s="1"/>
  <c r="L15" i="60"/>
  <c r="L14"/>
  <c r="L13"/>
  <c r="L12"/>
  <c r="L11"/>
  <c r="L10"/>
  <c r="L9"/>
  <c r="L8"/>
  <c r="L7"/>
  <c r="K19" i="59"/>
  <c r="E19"/>
  <c r="F61" i="69" s="1"/>
  <c r="C19" i="59"/>
  <c r="D61" i="69" s="1"/>
  <c r="L15" i="59"/>
  <c r="L14"/>
  <c r="L13"/>
  <c r="L12"/>
  <c r="L11"/>
  <c r="L10"/>
  <c r="L9"/>
  <c r="L8"/>
  <c r="G8"/>
  <c r="L7"/>
  <c r="K19" i="58"/>
  <c r="E19"/>
  <c r="F60" i="69"/>
  <c r="C19" i="58"/>
  <c r="D60" i="69"/>
  <c r="L15" i="58"/>
  <c r="L14"/>
  <c r="L13"/>
  <c r="L12"/>
  <c r="L11"/>
  <c r="L10"/>
  <c r="L9"/>
  <c r="L8"/>
  <c r="I8"/>
  <c r="L7"/>
  <c r="M7"/>
  <c r="K19" i="57"/>
  <c r="E19"/>
  <c r="F59" i="69" s="1"/>
  <c r="C19" i="57"/>
  <c r="D59" i="69" s="1"/>
  <c r="M14" i="57"/>
  <c r="L13"/>
  <c r="L11"/>
  <c r="L10"/>
  <c r="L9"/>
  <c r="L8"/>
  <c r="L7"/>
  <c r="L19" i="56"/>
  <c r="F19"/>
  <c r="F58" i="69" s="1"/>
  <c r="D19" i="56"/>
  <c r="D58" i="69" s="1"/>
  <c r="M15" i="56"/>
  <c r="N15" s="1"/>
  <c r="M14"/>
  <c r="M13"/>
  <c r="M12"/>
  <c r="M11"/>
  <c r="M10"/>
  <c r="M9"/>
  <c r="M8"/>
  <c r="H8"/>
  <c r="J8"/>
  <c r="M7"/>
  <c r="K19" i="55"/>
  <c r="E19"/>
  <c r="F57" i="69"/>
  <c r="C19" i="55"/>
  <c r="D57" i="69"/>
  <c r="L15" i="55"/>
  <c r="L14"/>
  <c r="L13"/>
  <c r="L12"/>
  <c r="L11"/>
  <c r="L10"/>
  <c r="L9"/>
  <c r="M9"/>
  <c r="L8"/>
  <c r="L7"/>
  <c r="E19" i="54"/>
  <c r="F56" i="69"/>
  <c r="C19" i="54"/>
  <c r="D56" i="69"/>
  <c r="K19" i="53"/>
  <c r="E19"/>
  <c r="F55" i="69"/>
  <c r="C19" i="53"/>
  <c r="D55" i="69"/>
  <c r="L15" i="53"/>
  <c r="L14"/>
  <c r="L13"/>
  <c r="L12"/>
  <c r="L11"/>
  <c r="L10"/>
  <c r="L9"/>
  <c r="L8"/>
  <c r="L7"/>
  <c r="L15" i="52"/>
  <c r="L14"/>
  <c r="L13"/>
  <c r="L12"/>
  <c r="L11"/>
  <c r="L10"/>
  <c r="L9"/>
  <c r="L8"/>
  <c r="G8"/>
  <c r="L7"/>
  <c r="L15" i="51"/>
  <c r="M15" s="1"/>
  <c r="L14"/>
  <c r="M14"/>
  <c r="L13"/>
  <c r="L12"/>
  <c r="L11"/>
  <c r="L10"/>
  <c r="L9"/>
  <c r="L8"/>
  <c r="G8"/>
  <c r="L7"/>
  <c r="M7"/>
  <c r="K19" i="50"/>
  <c r="E19"/>
  <c r="F52" i="69" s="1"/>
  <c r="C19" i="50"/>
  <c r="D52" i="69"/>
  <c r="L15" i="50"/>
  <c r="L14"/>
  <c r="L13"/>
  <c r="L12"/>
  <c r="L11"/>
  <c r="L10"/>
  <c r="L9"/>
  <c r="L8"/>
  <c r="G8"/>
  <c r="I8"/>
  <c r="L7"/>
  <c r="K19" i="49"/>
  <c r="E19"/>
  <c r="F51" i="69"/>
  <c r="C19" i="49"/>
  <c r="D51" i="69"/>
  <c r="L15" i="49"/>
  <c r="L14"/>
  <c r="L13"/>
  <c r="L12"/>
  <c r="L11"/>
  <c r="L10"/>
  <c r="L9"/>
  <c r="L8"/>
  <c r="G8"/>
  <c r="G9"/>
  <c r="G10" s="1"/>
  <c r="L7"/>
  <c r="M7" s="1"/>
  <c r="K19" i="48"/>
  <c r="I50" i="69"/>
  <c r="F50"/>
  <c r="C19" i="48"/>
  <c r="D50" i="69"/>
  <c r="L15" i="48"/>
  <c r="L14"/>
  <c r="L13"/>
  <c r="L12"/>
  <c r="L11"/>
  <c r="L10"/>
  <c r="L9"/>
  <c r="L8"/>
  <c r="G8"/>
  <c r="I8"/>
  <c r="L7"/>
  <c r="M7"/>
  <c r="K19" i="47"/>
  <c r="E19"/>
  <c r="F49" i="69" s="1"/>
  <c r="C14" i="47"/>
  <c r="C19" s="1"/>
  <c r="D49" i="69" s="1"/>
  <c r="L13" i="47"/>
  <c r="L12"/>
  <c r="L11"/>
  <c r="L10"/>
  <c r="L9"/>
  <c r="L8"/>
  <c r="L7"/>
  <c r="M7"/>
  <c r="K19" i="46"/>
  <c r="F48" i="69"/>
  <c r="C19" i="46"/>
  <c r="D48" i="69"/>
  <c r="L15" i="46"/>
  <c r="M15"/>
  <c r="L14"/>
  <c r="M14"/>
  <c r="L13"/>
  <c r="L12"/>
  <c r="L11"/>
  <c r="L10"/>
  <c r="L9"/>
  <c r="L8"/>
  <c r="L7"/>
  <c r="E19" i="45"/>
  <c r="F47" i="69"/>
  <c r="K14" i="45"/>
  <c r="C14"/>
  <c r="C19" s="1"/>
  <c r="D47" i="69" s="1"/>
  <c r="L13" i="45"/>
  <c r="L12"/>
  <c r="L11"/>
  <c r="L10"/>
  <c r="L9"/>
  <c r="L8"/>
  <c r="L7"/>
  <c r="K19" i="44"/>
  <c r="F46" i="69"/>
  <c r="C19" i="44"/>
  <c r="D46" i="69" s="1"/>
  <c r="L15" i="44"/>
  <c r="L14"/>
  <c r="L13"/>
  <c r="L12"/>
  <c r="L11"/>
  <c r="L10"/>
  <c r="L9"/>
  <c r="L8"/>
  <c r="I9"/>
  <c r="L7"/>
  <c r="K19" i="43"/>
  <c r="F45" i="69"/>
  <c r="C19" i="43"/>
  <c r="D45" i="69" s="1"/>
  <c r="L15" i="43"/>
  <c r="L14"/>
  <c r="L13"/>
  <c r="L12"/>
  <c r="L11"/>
  <c r="L10"/>
  <c r="L9"/>
  <c r="L8"/>
  <c r="L7"/>
  <c r="K19" i="42"/>
  <c r="E19"/>
  <c r="F44" i="69" s="1"/>
  <c r="C19" i="42"/>
  <c r="D44" i="69" s="1"/>
  <c r="L15" i="42"/>
  <c r="L14"/>
  <c r="L13"/>
  <c r="L12"/>
  <c r="L11"/>
  <c r="L10"/>
  <c r="L9"/>
  <c r="L8"/>
  <c r="L7"/>
  <c r="L15" i="41"/>
  <c r="L14"/>
  <c r="L13"/>
  <c r="L12"/>
  <c r="L11"/>
  <c r="L10"/>
  <c r="L9"/>
  <c r="L8"/>
  <c r="L7"/>
  <c r="K19" i="40"/>
  <c r="E19"/>
  <c r="F42" i="69"/>
  <c r="C19" i="40"/>
  <c r="D42" i="69"/>
  <c r="L15" i="40"/>
  <c r="L14"/>
  <c r="L13"/>
  <c r="L12"/>
  <c r="L11"/>
  <c r="L10"/>
  <c r="L9"/>
  <c r="L8"/>
  <c r="L7"/>
  <c r="K19" i="39"/>
  <c r="E19"/>
  <c r="F41" i="69"/>
  <c r="C19" i="39"/>
  <c r="D41" i="69"/>
  <c r="L15" i="39"/>
  <c r="L14"/>
  <c r="L13"/>
  <c r="L12"/>
  <c r="L11"/>
  <c r="L10"/>
  <c r="L9"/>
  <c r="L8"/>
  <c r="L7"/>
  <c r="K19" i="38"/>
  <c r="E19"/>
  <c r="F40" i="69"/>
  <c r="C19" i="38"/>
  <c r="D40" i="69"/>
  <c r="L15" i="38"/>
  <c r="L14"/>
  <c r="L13"/>
  <c r="L12"/>
  <c r="G19"/>
  <c r="H40" i="69"/>
  <c r="L11" i="38"/>
  <c r="L10"/>
  <c r="L9"/>
  <c r="L8"/>
  <c r="K19" i="37"/>
  <c r="E19"/>
  <c r="F39" i="69"/>
  <c r="C19" i="37"/>
  <c r="D39" i="69" s="1"/>
  <c r="L15" i="37"/>
  <c r="L14"/>
  <c r="L13"/>
  <c r="L12"/>
  <c r="L11"/>
  <c r="L10"/>
  <c r="L9"/>
  <c r="L8"/>
  <c r="L7"/>
  <c r="K19" i="36"/>
  <c r="E19"/>
  <c r="C19"/>
  <c r="D38" i="69"/>
  <c r="L15" i="36"/>
  <c r="M15"/>
  <c r="L14"/>
  <c r="L13"/>
  <c r="L12"/>
  <c r="L11"/>
  <c r="L10"/>
  <c r="L9"/>
  <c r="L8"/>
  <c r="K19" i="35"/>
  <c r="E19"/>
  <c r="F37" i="69"/>
  <c r="C19" i="35"/>
  <c r="D37" i="69"/>
  <c r="L15" i="35"/>
  <c r="L14"/>
  <c r="L13"/>
  <c r="L12"/>
  <c r="L11"/>
  <c r="L10"/>
  <c r="L9"/>
  <c r="L8"/>
  <c r="L7"/>
  <c r="K19" i="34"/>
  <c r="E19"/>
  <c r="F36" i="69"/>
  <c r="C19" i="34"/>
  <c r="D36" i="69"/>
  <c r="L15" i="34"/>
  <c r="L14"/>
  <c r="L13"/>
  <c r="L12"/>
  <c r="L11"/>
  <c r="L10"/>
  <c r="L9"/>
  <c r="L8"/>
  <c r="I9"/>
  <c r="M9"/>
  <c r="K19" i="33"/>
  <c r="E19"/>
  <c r="F35" i="69" s="1"/>
  <c r="C19" i="33"/>
  <c r="D35" i="69" s="1"/>
  <c r="L15" i="33"/>
  <c r="L14"/>
  <c r="L13"/>
  <c r="L12"/>
  <c r="L11"/>
  <c r="L10"/>
  <c r="L9"/>
  <c r="L8"/>
  <c r="L7"/>
  <c r="K19" i="32"/>
  <c r="L14"/>
  <c r="L13"/>
  <c r="L12"/>
  <c r="L11"/>
  <c r="L10"/>
  <c r="L9"/>
  <c r="L8"/>
  <c r="G8"/>
  <c r="I8"/>
  <c r="M8" s="1"/>
  <c r="L7"/>
  <c r="M7" s="1"/>
  <c r="K19" i="31"/>
  <c r="F19"/>
  <c r="F33" i="69"/>
  <c r="E19" i="31"/>
  <c r="C19"/>
  <c r="D33" i="69"/>
  <c r="L15" i="31"/>
  <c r="L14"/>
  <c r="L13"/>
  <c r="B13"/>
  <c r="L12"/>
  <c r="B12"/>
  <c r="L11"/>
  <c r="B11"/>
  <c r="L10"/>
  <c r="B10"/>
  <c r="B16"/>
  <c r="L9"/>
  <c r="B9"/>
  <c r="B15" s="1"/>
  <c r="L8"/>
  <c r="G8"/>
  <c r="B8"/>
  <c r="K19" i="30"/>
  <c r="G19"/>
  <c r="H32" i="69" s="1"/>
  <c r="E19" i="30"/>
  <c r="F32" i="69" s="1"/>
  <c r="C19" i="30"/>
  <c r="D32" i="69" s="1"/>
  <c r="L14" i="30"/>
  <c r="L13"/>
  <c r="L12"/>
  <c r="L11"/>
  <c r="L10"/>
  <c r="L9"/>
  <c r="L8"/>
  <c r="L7"/>
  <c r="K19" i="29"/>
  <c r="C19"/>
  <c r="D31" i="69"/>
  <c r="L15" i="29"/>
  <c r="M15"/>
  <c r="L14"/>
  <c r="L13"/>
  <c r="L12"/>
  <c r="L11"/>
  <c r="L10"/>
  <c r="L9"/>
  <c r="L8"/>
  <c r="L7"/>
  <c r="F30" i="69"/>
  <c r="C19" i="28"/>
  <c r="D30" i="69" s="1"/>
  <c r="L15" i="28"/>
  <c r="L14"/>
  <c r="L13"/>
  <c r="L12"/>
  <c r="L11"/>
  <c r="L10"/>
  <c r="L9"/>
  <c r="L8"/>
  <c r="L7"/>
  <c r="K19" i="27"/>
  <c r="E19"/>
  <c r="F29" i="69" s="1"/>
  <c r="C19" i="27"/>
  <c r="D29" i="69" s="1"/>
  <c r="L15" i="27"/>
  <c r="L14"/>
  <c r="L13"/>
  <c r="G13"/>
  <c r="L12"/>
  <c r="G12"/>
  <c r="G18"/>
  <c r="I18"/>
  <c r="B19"/>
  <c r="C29" i="69" s="1"/>
  <c r="L11" i="27"/>
  <c r="G11"/>
  <c r="G17"/>
  <c r="I17"/>
  <c r="M17" s="1"/>
  <c r="L10"/>
  <c r="G10"/>
  <c r="G16" s="1"/>
  <c r="I16" s="1"/>
  <c r="M16" s="1"/>
  <c r="L9"/>
  <c r="G9"/>
  <c r="L8"/>
  <c r="G8"/>
  <c r="G14" s="1"/>
  <c r="L7"/>
  <c r="M7"/>
  <c r="K19" i="26"/>
  <c r="F28" i="69"/>
  <c r="C19" i="26"/>
  <c r="D28" i="69"/>
  <c r="L15" i="26"/>
  <c r="M15"/>
  <c r="L14"/>
  <c r="L13"/>
  <c r="G13"/>
  <c r="I13"/>
  <c r="L12"/>
  <c r="G12"/>
  <c r="I12" s="1"/>
  <c r="L11"/>
  <c r="G11"/>
  <c r="L10"/>
  <c r="G10"/>
  <c r="I10"/>
  <c r="L9"/>
  <c r="G9"/>
  <c r="L8"/>
  <c r="G8"/>
  <c r="L7"/>
  <c r="K19" i="25"/>
  <c r="E19"/>
  <c r="F27" i="69"/>
  <c r="C19" i="25"/>
  <c r="D27" i="69"/>
  <c r="L15" i="25"/>
  <c r="L14"/>
  <c r="G14"/>
  <c r="L13"/>
  <c r="L12"/>
  <c r="G12"/>
  <c r="L11"/>
  <c r="G11"/>
  <c r="G18"/>
  <c r="L10"/>
  <c r="G10"/>
  <c r="G17" s="1"/>
  <c r="I17" s="1"/>
  <c r="M17" s="1"/>
  <c r="L9"/>
  <c r="G9"/>
  <c r="G16"/>
  <c r="I16" s="1"/>
  <c r="M16" s="1"/>
  <c r="L8"/>
  <c r="G8"/>
  <c r="G13" s="1"/>
  <c r="M7"/>
  <c r="K19" i="24"/>
  <c r="E19"/>
  <c r="F26" i="69" s="1"/>
  <c r="C19" i="24"/>
  <c r="D26" i="69" s="1"/>
  <c r="L15" i="24"/>
  <c r="L14"/>
  <c r="L13"/>
  <c r="G13"/>
  <c r="L12"/>
  <c r="G12"/>
  <c r="L11"/>
  <c r="G11"/>
  <c r="G18"/>
  <c r="L10"/>
  <c r="G10"/>
  <c r="G17" s="1"/>
  <c r="L9"/>
  <c r="G9"/>
  <c r="G16"/>
  <c r="L8"/>
  <c r="G8"/>
  <c r="I8" s="1"/>
  <c r="M8" s="1"/>
  <c r="L7"/>
  <c r="M7" s="1"/>
  <c r="K19" i="23"/>
  <c r="E19"/>
  <c r="F25" i="69"/>
  <c r="C19" i="23"/>
  <c r="D25" i="69"/>
  <c r="L15" i="23"/>
  <c r="L14"/>
  <c r="L13"/>
  <c r="G13"/>
  <c r="L12"/>
  <c r="G12"/>
  <c r="G18" s="1"/>
  <c r="L11"/>
  <c r="G11"/>
  <c r="G17"/>
  <c r="L10"/>
  <c r="G10"/>
  <c r="G16" s="1"/>
  <c r="L9"/>
  <c r="G9"/>
  <c r="G15"/>
  <c r="L8"/>
  <c r="G8"/>
  <c r="I8" s="1"/>
  <c r="M8" s="1"/>
  <c r="L7"/>
  <c r="K19" i="22"/>
  <c r="E19"/>
  <c r="F24" i="69" s="1"/>
  <c r="C19" i="22"/>
  <c r="D24" i="69" s="1"/>
  <c r="L15" i="22"/>
  <c r="L14"/>
  <c r="L13"/>
  <c r="G13"/>
  <c r="L12"/>
  <c r="G12"/>
  <c r="L11"/>
  <c r="G11"/>
  <c r="L10"/>
  <c r="G10"/>
  <c r="G16"/>
  <c r="L9"/>
  <c r="G9"/>
  <c r="G15" s="1"/>
  <c r="I15" s="1"/>
  <c r="M15" s="1"/>
  <c r="L8"/>
  <c r="G8"/>
  <c r="L7"/>
  <c r="M23" i="69"/>
  <c r="L15" i="21"/>
  <c r="L14"/>
  <c r="G14"/>
  <c r="L13"/>
  <c r="L12"/>
  <c r="G12"/>
  <c r="L11"/>
  <c r="G11"/>
  <c r="L10"/>
  <c r="G10"/>
  <c r="L9"/>
  <c r="G9"/>
  <c r="L8"/>
  <c r="G8"/>
  <c r="L7"/>
  <c r="K19" i="20"/>
  <c r="E19"/>
  <c r="F22" i="69" s="1"/>
  <c r="C19" i="20"/>
  <c r="D22" i="69" s="1"/>
  <c r="L15" i="20"/>
  <c r="L14"/>
  <c r="L13"/>
  <c r="G13"/>
  <c r="L12"/>
  <c r="G12"/>
  <c r="G18"/>
  <c r="L11"/>
  <c r="G11"/>
  <c r="G17" s="1"/>
  <c r="L10"/>
  <c r="G10"/>
  <c r="G16"/>
  <c r="L9"/>
  <c r="G9"/>
  <c r="G15" s="1"/>
  <c r="L8"/>
  <c r="G8"/>
  <c r="G19"/>
  <c r="H22" i="69" s="1"/>
  <c r="L7" i="20"/>
  <c r="K19" i="19"/>
  <c r="E19"/>
  <c r="F21" i="69" s="1"/>
  <c r="C19" i="19"/>
  <c r="D21" i="69" s="1"/>
  <c r="L15" i="19"/>
  <c r="L14"/>
  <c r="L13"/>
  <c r="G13"/>
  <c r="L12"/>
  <c r="G12"/>
  <c r="G18"/>
  <c r="L11"/>
  <c r="G11"/>
  <c r="G17" s="1"/>
  <c r="L10"/>
  <c r="G10"/>
  <c r="G16"/>
  <c r="L9"/>
  <c r="G9"/>
  <c r="G15" s="1"/>
  <c r="L8"/>
  <c r="G8"/>
  <c r="I8" s="1"/>
  <c r="M8" s="1"/>
  <c r="L7"/>
  <c r="K19" i="18"/>
  <c r="E19"/>
  <c r="F20" i="69" s="1"/>
  <c r="C19" i="18"/>
  <c r="D20" i="69" s="1"/>
  <c r="L15" i="18"/>
  <c r="L14"/>
  <c r="G14"/>
  <c r="L13"/>
  <c r="G13"/>
  <c r="L12"/>
  <c r="L11"/>
  <c r="G11"/>
  <c r="G18"/>
  <c r="L10"/>
  <c r="G10"/>
  <c r="G17" s="1"/>
  <c r="I17" s="1"/>
  <c r="M17" s="1"/>
  <c r="L9"/>
  <c r="G9"/>
  <c r="G16"/>
  <c r="L8"/>
  <c r="G8"/>
  <c r="L7"/>
  <c r="K19" i="17"/>
  <c r="K19" i="69"/>
  <c r="M19"/>
  <c r="G19"/>
  <c r="E19" i="17"/>
  <c r="F19" i="69" s="1"/>
  <c r="E19"/>
  <c r="C19" i="17"/>
  <c r="D19" i="69"/>
  <c r="L15" i="17"/>
  <c r="L14"/>
  <c r="L13"/>
  <c r="G13"/>
  <c r="L12"/>
  <c r="G12"/>
  <c r="G18" s="1"/>
  <c r="L11"/>
  <c r="G11"/>
  <c r="G17"/>
  <c r="L10"/>
  <c r="G10"/>
  <c r="G16" s="1"/>
  <c r="I16" s="1"/>
  <c r="M16" s="1"/>
  <c r="L9"/>
  <c r="G9"/>
  <c r="G15"/>
  <c r="L8"/>
  <c r="G8"/>
  <c r="L7"/>
  <c r="K19" i="16"/>
  <c r="G18" i="69"/>
  <c r="E19" i="16"/>
  <c r="F18" i="69" s="1"/>
  <c r="E18"/>
  <c r="C19" i="16"/>
  <c r="D18" i="69"/>
  <c r="L15" i="16"/>
  <c r="M15"/>
  <c r="L14"/>
  <c r="M14"/>
  <c r="L13"/>
  <c r="L12"/>
  <c r="L11"/>
  <c r="L10"/>
  <c r="L9"/>
  <c r="L8"/>
  <c r="L7"/>
  <c r="K19" i="15"/>
  <c r="K17" i="69"/>
  <c r="M17" s="1"/>
  <c r="G17"/>
  <c r="E19" i="15"/>
  <c r="F17" i="69" s="1"/>
  <c r="E17"/>
  <c r="C19" i="15"/>
  <c r="D17" i="69"/>
  <c r="L15" i="15"/>
  <c r="L14"/>
  <c r="L13"/>
  <c r="G13"/>
  <c r="L12"/>
  <c r="G12"/>
  <c r="L11"/>
  <c r="G11"/>
  <c r="G18" s="1"/>
  <c r="L10"/>
  <c r="G10"/>
  <c r="G16"/>
  <c r="L9"/>
  <c r="G9"/>
  <c r="G15" s="1"/>
  <c r="L8"/>
  <c r="G8"/>
  <c r="L7"/>
  <c r="K19" i="14"/>
  <c r="K16" i="69"/>
  <c r="M16" s="1"/>
  <c r="G16"/>
  <c r="E19" i="14"/>
  <c r="F16" i="69"/>
  <c r="E16"/>
  <c r="C19" i="14"/>
  <c r="D16" i="69" s="1"/>
  <c r="L15" i="14"/>
  <c r="L14"/>
  <c r="L13"/>
  <c r="G13"/>
  <c r="L12"/>
  <c r="G12"/>
  <c r="G18"/>
  <c r="L11"/>
  <c r="G11"/>
  <c r="G17" s="1"/>
  <c r="I17" s="1"/>
  <c r="M17" s="1"/>
  <c r="L10"/>
  <c r="G10"/>
  <c r="G16"/>
  <c r="L9"/>
  <c r="G9"/>
  <c r="L8"/>
  <c r="G8"/>
  <c r="I8" s="1"/>
  <c r="L7"/>
  <c r="K19" i="13"/>
  <c r="K15" i="69"/>
  <c r="M15" s="1"/>
  <c r="G15"/>
  <c r="E15"/>
  <c r="C19" i="13"/>
  <c r="D15" i="69" s="1"/>
  <c r="L15" i="13"/>
  <c r="L14"/>
  <c r="L13"/>
  <c r="G16"/>
  <c r="I16"/>
  <c r="L12"/>
  <c r="G12"/>
  <c r="L11"/>
  <c r="G11"/>
  <c r="L10"/>
  <c r="G10"/>
  <c r="L9"/>
  <c r="G9"/>
  <c r="G18" s="1"/>
  <c r="I18" s="1"/>
  <c r="L8"/>
  <c r="G8"/>
  <c r="L7"/>
  <c r="K19" i="12"/>
  <c r="K14" i="69"/>
  <c r="M14"/>
  <c r="G14"/>
  <c r="E19" i="12"/>
  <c r="F14" i="69" s="1"/>
  <c r="C19" i="12"/>
  <c r="D14" i="69" s="1"/>
  <c r="L15" i="12"/>
  <c r="L14"/>
  <c r="L13"/>
  <c r="M13" s="1"/>
  <c r="L12"/>
  <c r="M12" s="1"/>
  <c r="L11"/>
  <c r="M11" s="1"/>
  <c r="L10"/>
  <c r="M10" s="1"/>
  <c r="L9"/>
  <c r="L8"/>
  <c r="L7"/>
  <c r="K19" i="11"/>
  <c r="E19"/>
  <c r="F13" i="69" s="1"/>
  <c r="C19" i="11"/>
  <c r="D13" i="69" s="1"/>
  <c r="L15" i="11"/>
  <c r="L14"/>
  <c r="L13"/>
  <c r="L12"/>
  <c r="L11"/>
  <c r="L10"/>
  <c r="L9"/>
  <c r="L8"/>
  <c r="G8"/>
  <c r="G9" s="1"/>
  <c r="L7"/>
  <c r="M7"/>
  <c r="K19" i="10"/>
  <c r="M12" i="69"/>
  <c r="G12"/>
  <c r="E19" i="10"/>
  <c r="F12" i="69" s="1"/>
  <c r="E12"/>
  <c r="C19" i="10"/>
  <c r="D12" i="69"/>
  <c r="L16" i="10"/>
  <c r="L15"/>
  <c r="L14"/>
  <c r="L13"/>
  <c r="L12"/>
  <c r="L11"/>
  <c r="L10"/>
  <c r="L9"/>
  <c r="L8"/>
  <c r="C12" i="69"/>
  <c r="L7" i="10"/>
  <c r="K19" i="9"/>
  <c r="E19"/>
  <c r="F11" i="69"/>
  <c r="C19" i="9"/>
  <c r="D11" i="69"/>
  <c r="L15" i="9"/>
  <c r="M15"/>
  <c r="L14"/>
  <c r="M14"/>
  <c r="L13"/>
  <c r="M13"/>
  <c r="L12"/>
  <c r="L11"/>
  <c r="M11" s="1"/>
  <c r="L10"/>
  <c r="M10" s="1"/>
  <c r="L9"/>
  <c r="L8"/>
  <c r="M8"/>
  <c r="L7"/>
  <c r="K19" i="8"/>
  <c r="K10" i="69"/>
  <c r="M10" s="1"/>
  <c r="G10"/>
  <c r="E19" i="8"/>
  <c r="F10" i="69" s="1"/>
  <c r="E10"/>
  <c r="C19" i="8"/>
  <c r="D10" i="69"/>
  <c r="L15" i="8"/>
  <c r="L14"/>
  <c r="L13"/>
  <c r="L12"/>
  <c r="L11"/>
  <c r="L10"/>
  <c r="L9"/>
  <c r="L8"/>
  <c r="G8"/>
  <c r="G9"/>
  <c r="G10" s="1"/>
  <c r="L7"/>
  <c r="K19" i="7"/>
  <c r="K9" i="69"/>
  <c r="M9" s="1"/>
  <c r="G9"/>
  <c r="E19" i="7"/>
  <c r="F9" i="69"/>
  <c r="E9"/>
  <c r="C19" i="7"/>
  <c r="D9" i="69" s="1"/>
  <c r="L15" i="7"/>
  <c r="L14"/>
  <c r="L13"/>
  <c r="L12"/>
  <c r="L11"/>
  <c r="L10"/>
  <c r="L9"/>
  <c r="L8"/>
  <c r="L7"/>
  <c r="K19" i="6"/>
  <c r="E19"/>
  <c r="F8" i="69"/>
  <c r="C19" i="6"/>
  <c r="D8" i="69"/>
  <c r="L15" i="6"/>
  <c r="L14"/>
  <c r="L13"/>
  <c r="L12"/>
  <c r="L11"/>
  <c r="L10"/>
  <c r="L9"/>
  <c r="L8"/>
  <c r="K19" i="5"/>
  <c r="F7" i="69"/>
  <c r="C19" i="5"/>
  <c r="D7" i="69" s="1"/>
  <c r="L15" i="5"/>
  <c r="L14"/>
  <c r="L13"/>
  <c r="L12"/>
  <c r="L11"/>
  <c r="L10"/>
  <c r="L9"/>
  <c r="L8"/>
  <c r="I8"/>
  <c r="L7"/>
  <c r="K19" i="4"/>
  <c r="K6" i="69"/>
  <c r="M6"/>
  <c r="G6"/>
  <c r="E19" i="4"/>
  <c r="F6" i="69" s="1"/>
  <c r="E6"/>
  <c r="C19" i="4"/>
  <c r="D6" i="69"/>
  <c r="L15" i="4"/>
  <c r="L14"/>
  <c r="L13"/>
  <c r="L12"/>
  <c r="L11"/>
  <c r="L10"/>
  <c r="L9"/>
  <c r="L8"/>
  <c r="M8" s="1"/>
  <c r="L7"/>
  <c r="K19" i="3"/>
  <c r="E19"/>
  <c r="F5" i="69" s="1"/>
  <c r="L15" i="3"/>
  <c r="L14"/>
  <c r="L13"/>
  <c r="L12"/>
  <c r="L11"/>
  <c r="L10"/>
  <c r="L9"/>
  <c r="L8"/>
  <c r="L7"/>
  <c r="K19" i="2"/>
  <c r="E19"/>
  <c r="F4" i="69" s="1"/>
  <c r="L15" i="2"/>
  <c r="L14"/>
  <c r="L13"/>
  <c r="L12"/>
  <c r="L11"/>
  <c r="L10"/>
  <c r="L9"/>
  <c r="L8"/>
  <c r="L7"/>
  <c r="K19" i="1"/>
  <c r="E19"/>
  <c r="F3" i="69" s="1"/>
  <c r="C19" i="1"/>
  <c r="D3" i="69" s="1"/>
  <c r="D71" s="1"/>
  <c r="L15" i="1"/>
  <c r="L14"/>
  <c r="L13"/>
  <c r="L12"/>
  <c r="L11"/>
  <c r="L10"/>
  <c r="L9"/>
  <c r="L8"/>
  <c r="L7"/>
  <c r="M18" i="64"/>
  <c r="M18" i="60"/>
  <c r="M17"/>
  <c r="N11" i="69"/>
  <c r="M16" i="60"/>
  <c r="L19" i="12"/>
  <c r="G14" i="26"/>
  <c r="I14"/>
  <c r="I8"/>
  <c r="M14"/>
  <c r="K19" i="45"/>
  <c r="L14"/>
  <c r="M16" i="13"/>
  <c r="M18" i="27"/>
  <c r="G15" i="14"/>
  <c r="I9"/>
  <c r="L19" i="39"/>
  <c r="L19" i="15"/>
  <c r="L19" i="17"/>
  <c r="L19" i="28"/>
  <c r="L19" i="62"/>
  <c r="L19" i="54"/>
  <c r="L19" i="13"/>
  <c r="L19" i="6"/>
  <c r="L19" i="8"/>
  <c r="L19" i="10"/>
  <c r="L19" i="21"/>
  <c r="L19" i="26"/>
  <c r="L19" i="29"/>
  <c r="L19" i="33"/>
  <c r="L19" i="35"/>
  <c r="L19" i="36"/>
  <c r="L19" i="38"/>
  <c r="L19" i="41"/>
  <c r="L19" i="44"/>
  <c r="L19" i="45"/>
  <c r="L19" i="47"/>
  <c r="L19" i="50"/>
  <c r="M12" i="9"/>
  <c r="L19"/>
  <c r="L19" i="37"/>
  <c r="L19" i="40"/>
  <c r="G19" i="44"/>
  <c r="H46" i="69"/>
  <c r="L19" i="32"/>
  <c r="M18" i="63"/>
  <c r="L19" i="34"/>
  <c r="L19" i="46"/>
  <c r="L19" i="60"/>
  <c r="I18" i="32"/>
  <c r="M18" s="1"/>
  <c r="L19" i="4"/>
  <c r="L19" i="55"/>
  <c r="L19" i="52"/>
  <c r="B19" i="67"/>
  <c r="C69" i="69"/>
  <c r="M8" i="1"/>
  <c r="L19" i="25"/>
  <c r="M8" i="48"/>
  <c r="L19" i="66"/>
  <c r="L19" i="67"/>
  <c r="I19" i="68"/>
  <c r="M17" i="50"/>
  <c r="H19" i="54"/>
  <c r="I56" i="69" s="1"/>
  <c r="G19" i="54"/>
  <c r="H56" i="69" s="1"/>
  <c r="L19" i="53"/>
  <c r="L19" i="68"/>
  <c r="G17" i="22"/>
  <c r="G18"/>
  <c r="I8" i="51"/>
  <c r="M8" s="1"/>
  <c r="F38" i="69"/>
  <c r="L19" i="2"/>
  <c r="L19" i="3"/>
  <c r="M8" i="5"/>
  <c r="L19" i="14"/>
  <c r="L19" i="16"/>
  <c r="L19" i="18"/>
  <c r="L19" i="19"/>
  <c r="L19" i="20"/>
  <c r="L19" i="22"/>
  <c r="M7" i="26"/>
  <c r="L19" i="27"/>
  <c r="L19" i="30"/>
  <c r="B14" i="31"/>
  <c r="L19"/>
  <c r="L19" i="42"/>
  <c r="L19" i="43"/>
  <c r="M7" i="44"/>
  <c r="M9"/>
  <c r="L19" i="48"/>
  <c r="M7" i="53"/>
  <c r="M8" i="58"/>
  <c r="L19" i="63"/>
  <c r="L19" i="64"/>
  <c r="L19" i="65"/>
  <c r="M9" i="68"/>
  <c r="M10"/>
  <c r="M12"/>
  <c r="M13"/>
  <c r="M14"/>
  <c r="M15"/>
  <c r="M14" i="13"/>
  <c r="L19" i="61"/>
  <c r="L19" i="59"/>
  <c r="L19" i="58"/>
  <c r="J60" i="69"/>
  <c r="M19" i="56"/>
  <c r="L19" i="49"/>
  <c r="L19" i="11"/>
  <c r="L19" i="5"/>
  <c r="M11" i="68"/>
  <c r="L19" i="51"/>
  <c r="M8" i="47"/>
  <c r="M8" i="44"/>
  <c r="I9" i="26"/>
  <c r="I18" i="25"/>
  <c r="M18" s="1"/>
  <c r="L19" i="24"/>
  <c r="L19" i="7"/>
  <c r="L19" i="1"/>
  <c r="M3" i="69" s="1"/>
  <c r="M7" i="68"/>
  <c r="G14" i="67"/>
  <c r="G19"/>
  <c r="H69" i="69"/>
  <c r="M7" i="66"/>
  <c r="I8"/>
  <c r="M8" s="1"/>
  <c r="M7" i="65"/>
  <c r="I8"/>
  <c r="M8"/>
  <c r="I15"/>
  <c r="M15"/>
  <c r="M7" i="64"/>
  <c r="I8"/>
  <c r="M7" i="63"/>
  <c r="I8"/>
  <c r="I15"/>
  <c r="M15"/>
  <c r="M7" i="62"/>
  <c r="I8"/>
  <c r="M8" s="1"/>
  <c r="M7" i="61"/>
  <c r="I8"/>
  <c r="M8"/>
  <c r="G9"/>
  <c r="G10"/>
  <c r="G11" s="1"/>
  <c r="M7" i="60"/>
  <c r="I8"/>
  <c r="M8" s="1"/>
  <c r="M7" i="59"/>
  <c r="I8"/>
  <c r="M8"/>
  <c r="G9"/>
  <c r="G10"/>
  <c r="G11" s="1"/>
  <c r="M7" i="57"/>
  <c r="M8"/>
  <c r="N7" i="56"/>
  <c r="N8"/>
  <c r="H9"/>
  <c r="G10" i="55"/>
  <c r="I8" i="53"/>
  <c r="M8"/>
  <c r="M7" i="52"/>
  <c r="I8"/>
  <c r="G9"/>
  <c r="G10"/>
  <c r="G11" s="1"/>
  <c r="G9" i="51"/>
  <c r="M7" i="50"/>
  <c r="M8"/>
  <c r="G9"/>
  <c r="G10"/>
  <c r="G11" s="1"/>
  <c r="I9" i="49"/>
  <c r="M9"/>
  <c r="I8"/>
  <c r="M8"/>
  <c r="G9" i="48"/>
  <c r="M7" i="46"/>
  <c r="I8"/>
  <c r="M8"/>
  <c r="M7" i="45"/>
  <c r="I8"/>
  <c r="M8" s="1"/>
  <c r="M7" i="43"/>
  <c r="I8"/>
  <c r="M8"/>
  <c r="M7" i="42"/>
  <c r="I8"/>
  <c r="M7" i="41"/>
  <c r="I8"/>
  <c r="M8" s="1"/>
  <c r="M7" i="40"/>
  <c r="I8"/>
  <c r="M8"/>
  <c r="M7" i="39"/>
  <c r="I8"/>
  <c r="M8" s="1"/>
  <c r="M7" i="38"/>
  <c r="M7" i="37"/>
  <c r="I8"/>
  <c r="M8" i="36"/>
  <c r="M7" i="35"/>
  <c r="I8"/>
  <c r="M8"/>
  <c r="I10" i="34"/>
  <c r="M10"/>
  <c r="I12"/>
  <c r="I11"/>
  <c r="M11" s="1"/>
  <c r="M7"/>
  <c r="I8"/>
  <c r="M8"/>
  <c r="M7" i="33"/>
  <c r="I8"/>
  <c r="M8" s="1"/>
  <c r="I10"/>
  <c r="M10" s="1"/>
  <c r="G9" i="32"/>
  <c r="I15"/>
  <c r="M15"/>
  <c r="I13"/>
  <c r="M13"/>
  <c r="I8" i="31"/>
  <c r="M8"/>
  <c r="G9"/>
  <c r="G10"/>
  <c r="G11" s="1"/>
  <c r="G12" s="1"/>
  <c r="G13" s="1"/>
  <c r="G14" s="1"/>
  <c r="M7" i="30"/>
  <c r="I8"/>
  <c r="M8"/>
  <c r="M7" i="29"/>
  <c r="I8"/>
  <c r="M7" i="28"/>
  <c r="I8"/>
  <c r="H19"/>
  <c r="I30" i="69"/>
  <c r="I10" i="27"/>
  <c r="M10"/>
  <c r="I9"/>
  <c r="M9"/>
  <c r="G15"/>
  <c r="I8"/>
  <c r="M8" s="1"/>
  <c r="M13" i="26"/>
  <c r="M10"/>
  <c r="G19"/>
  <c r="H28" i="69" s="1"/>
  <c r="M8" i="26"/>
  <c r="I14" i="25"/>
  <c r="M14"/>
  <c r="I10"/>
  <c r="M10"/>
  <c r="I9"/>
  <c r="M9"/>
  <c r="G15"/>
  <c r="I8"/>
  <c r="M8" s="1"/>
  <c r="I10" i="24"/>
  <c r="M10" s="1"/>
  <c r="I9"/>
  <c r="M9" s="1"/>
  <c r="I11"/>
  <c r="M11" s="1"/>
  <c r="G15"/>
  <c r="G19" s="1"/>
  <c r="H26" i="69" s="1"/>
  <c r="M7" i="23"/>
  <c r="G14"/>
  <c r="M7" i="22"/>
  <c r="I8"/>
  <c r="G14"/>
  <c r="G19" s="1"/>
  <c r="H24" i="69" s="1"/>
  <c r="M7" i="21"/>
  <c r="I8"/>
  <c r="M8" s="1"/>
  <c r="G13"/>
  <c r="G15"/>
  <c r="I15"/>
  <c r="M15" s="1"/>
  <c r="M7" i="20"/>
  <c r="I8"/>
  <c r="M8"/>
  <c r="G14"/>
  <c r="M7" i="19"/>
  <c r="G14"/>
  <c r="M7" i="18"/>
  <c r="I8"/>
  <c r="G12"/>
  <c r="G19" s="1"/>
  <c r="H20" i="69" s="1"/>
  <c r="G15" i="18"/>
  <c r="M7" i="17"/>
  <c r="I8"/>
  <c r="M8"/>
  <c r="G14"/>
  <c r="G19"/>
  <c r="H19" i="69" s="1"/>
  <c r="M7" i="16"/>
  <c r="I8"/>
  <c r="M8"/>
  <c r="H18" i="69"/>
  <c r="M7" i="15"/>
  <c r="I8"/>
  <c r="G14"/>
  <c r="G19" s="1"/>
  <c r="H17" i="69" s="1"/>
  <c r="M7" i="14"/>
  <c r="G14"/>
  <c r="G19" s="1"/>
  <c r="H16" i="69" s="1"/>
  <c r="M7" i="13"/>
  <c r="I8"/>
  <c r="M8" s="1"/>
  <c r="G17"/>
  <c r="G19"/>
  <c r="H15" i="69"/>
  <c r="I12" i="13"/>
  <c r="M7" i="12"/>
  <c r="M8"/>
  <c r="I8" i="11"/>
  <c r="M8" s="1"/>
  <c r="M7" i="10"/>
  <c r="I8"/>
  <c r="M8"/>
  <c r="M7" i="9"/>
  <c r="I9" i="8"/>
  <c r="M9" s="1"/>
  <c r="M7"/>
  <c r="I8"/>
  <c r="M8"/>
  <c r="M7" i="7"/>
  <c r="I8"/>
  <c r="G13"/>
  <c r="G14"/>
  <c r="M7" i="6"/>
  <c r="I8"/>
  <c r="M7" i="5"/>
  <c r="I6" i="69"/>
  <c r="M7" i="4"/>
  <c r="M9" i="3"/>
  <c r="M7"/>
  <c r="I10" i="2"/>
  <c r="M10" s="1"/>
  <c r="M7"/>
  <c r="I9"/>
  <c r="M9"/>
  <c r="I8"/>
  <c r="M8"/>
  <c r="G9" i="1"/>
  <c r="I15" i="27"/>
  <c r="M15" s="1"/>
  <c r="H10" i="56"/>
  <c r="J9"/>
  <c r="G10" i="1"/>
  <c r="I9"/>
  <c r="G19" i="23"/>
  <c r="H25" i="69"/>
  <c r="I14" i="23"/>
  <c r="G11" i="55"/>
  <c r="I10"/>
  <c r="M10"/>
  <c r="J70" i="69"/>
  <c r="N70" s="1"/>
  <c r="M19" i="68"/>
  <c r="M9" i="26"/>
  <c r="I13" i="27"/>
  <c r="M13"/>
  <c r="H19" i="26"/>
  <c r="I28" i="69"/>
  <c r="I18" i="18"/>
  <c r="M18"/>
  <c r="H19"/>
  <c r="I20" i="69"/>
  <c r="H19" i="25"/>
  <c r="I27" i="69" s="1"/>
  <c r="M12" i="13"/>
  <c r="H19" i="10"/>
  <c r="I12" i="69"/>
  <c r="H19" i="39"/>
  <c r="G19"/>
  <c r="H41" i="69" s="1"/>
  <c r="H19" i="37"/>
  <c r="I39" i="69" s="1"/>
  <c r="H19" i="38"/>
  <c r="I40" i="69" s="1"/>
  <c r="H19" i="36"/>
  <c r="I38" i="69" s="1"/>
  <c r="G19" i="36"/>
  <c r="H38" i="69" s="1"/>
  <c r="G19" i="40"/>
  <c r="H42" i="69" s="1"/>
  <c r="H19" i="47"/>
  <c r="I49" i="69" s="1"/>
  <c r="H19" i="46"/>
  <c r="I48" i="69" s="1"/>
  <c r="G19" i="46"/>
  <c r="H48" i="69" s="1"/>
  <c r="H19" i="45"/>
  <c r="I47" i="69" s="1"/>
  <c r="H19" i="44"/>
  <c r="I46" i="69" s="1"/>
  <c r="H19" i="43"/>
  <c r="I45" i="69" s="1"/>
  <c r="G19" i="43"/>
  <c r="H45" i="69" s="1"/>
  <c r="I18" i="41"/>
  <c r="M18" s="1"/>
  <c r="G19"/>
  <c r="H43" i="69" s="1"/>
  <c r="I14" i="21"/>
  <c r="M14" s="1"/>
  <c r="I18" i="34"/>
  <c r="M18" s="1"/>
  <c r="M12"/>
  <c r="H19" i="2"/>
  <c r="I4" i="69"/>
  <c r="H19" i="50"/>
  <c r="I52" i="69"/>
  <c r="H19" i="31"/>
  <c r="I33" i="69"/>
  <c r="H19" i="30"/>
  <c r="I32" i="69"/>
  <c r="I14" i="18"/>
  <c r="M14" s="1"/>
  <c r="G10" i="32"/>
  <c r="I9"/>
  <c r="M9"/>
  <c r="I18" i="44"/>
  <c r="M18"/>
  <c r="I13" i="34"/>
  <c r="M13"/>
  <c r="I15"/>
  <c r="M15"/>
  <c r="I18" i="5"/>
  <c r="M18"/>
  <c r="I15" i="67"/>
  <c r="M15"/>
  <c r="M8" i="63"/>
  <c r="I16" i="52"/>
  <c r="M16" s="1"/>
  <c r="I15"/>
  <c r="M15" s="1"/>
  <c r="I12"/>
  <c r="I9" i="50"/>
  <c r="I9" i="47"/>
  <c r="M9" s="1"/>
  <c r="H47" i="69"/>
  <c r="I10" i="44"/>
  <c r="M10"/>
  <c r="I14"/>
  <c r="M14"/>
  <c r="I16"/>
  <c r="M16"/>
  <c r="I17" i="42"/>
  <c r="M17"/>
  <c r="I16" i="41"/>
  <c r="M16"/>
  <c r="M8" i="38"/>
  <c r="M8" i="37"/>
  <c r="I9" i="36"/>
  <c r="I14" i="34"/>
  <c r="M14" s="1"/>
  <c r="I17"/>
  <c r="M17" s="1"/>
  <c r="I16"/>
  <c r="M16" s="1"/>
  <c r="M8" i="28"/>
  <c r="I15" i="23"/>
  <c r="M15"/>
  <c r="I16" i="20"/>
  <c r="M16"/>
  <c r="I15" i="18"/>
  <c r="M15"/>
  <c r="I9"/>
  <c r="M9"/>
  <c r="I13"/>
  <c r="M13"/>
  <c r="I10"/>
  <c r="M10"/>
  <c r="I16"/>
  <c r="M16"/>
  <c r="M8"/>
  <c r="I10" i="16"/>
  <c r="M10" s="1"/>
  <c r="I11" i="13"/>
  <c r="M11" s="1"/>
  <c r="I16" i="10"/>
  <c r="M16" s="1"/>
  <c r="M9" i="9"/>
  <c r="G18" i="7"/>
  <c r="G15"/>
  <c r="G16" s="1"/>
  <c r="G17" s="1"/>
  <c r="I16" i="5"/>
  <c r="M16"/>
  <c r="I17"/>
  <c r="M17"/>
  <c r="I17" i="4"/>
  <c r="M17"/>
  <c r="M8" i="29"/>
  <c r="M8" i="15"/>
  <c r="M8" i="7"/>
  <c r="M8" i="3"/>
  <c r="M8" i="22"/>
  <c r="M8" i="42"/>
  <c r="M8" i="52"/>
  <c r="I9" i="21"/>
  <c r="M9" s="1"/>
  <c r="I10"/>
  <c r="M10" s="1"/>
  <c r="I13"/>
  <c r="M13" s="1"/>
  <c r="I15" i="17"/>
  <c r="M15" s="1"/>
  <c r="M8" i="64"/>
  <c r="I13" i="67"/>
  <c r="M13"/>
  <c r="I14"/>
  <c r="M14"/>
  <c r="I12"/>
  <c r="I11"/>
  <c r="M11" s="1"/>
  <c r="I12" i="66"/>
  <c r="I68" i="69"/>
  <c r="I14" i="66"/>
  <c r="M14" s="1"/>
  <c r="I9"/>
  <c r="M9" s="1"/>
  <c r="I13"/>
  <c r="M13" s="1"/>
  <c r="I11"/>
  <c r="M11" s="1"/>
  <c r="H68" i="69"/>
  <c r="I10" i="66"/>
  <c r="M10"/>
  <c r="I12" i="65"/>
  <c r="I10"/>
  <c r="M10" s="1"/>
  <c r="I14"/>
  <c r="M14" s="1"/>
  <c r="I9"/>
  <c r="I13"/>
  <c r="M13"/>
  <c r="I11"/>
  <c r="M11"/>
  <c r="I9" i="64"/>
  <c r="C66" i="69"/>
  <c r="J66" s="1"/>
  <c r="I12" i="63"/>
  <c r="I10"/>
  <c r="M10"/>
  <c r="I14"/>
  <c r="M14"/>
  <c r="I9"/>
  <c r="I13"/>
  <c r="M13" s="1"/>
  <c r="I11"/>
  <c r="M11" s="1"/>
  <c r="I9" i="62"/>
  <c r="M9" s="1"/>
  <c r="I9" i="61"/>
  <c r="M9" s="1"/>
  <c r="I9" i="60"/>
  <c r="M9" s="1"/>
  <c r="I9" i="59"/>
  <c r="M9" s="1"/>
  <c r="I61" i="69"/>
  <c r="I9" i="58"/>
  <c r="I9" i="57"/>
  <c r="M9" s="1"/>
  <c r="N9" i="56"/>
  <c r="I10" i="53"/>
  <c r="M10"/>
  <c r="I9"/>
  <c r="I10" i="52"/>
  <c r="M10" s="1"/>
  <c r="I14"/>
  <c r="M14" s="1"/>
  <c r="I9"/>
  <c r="M9" s="1"/>
  <c r="I13"/>
  <c r="M13" s="1"/>
  <c r="G10" i="51"/>
  <c r="I9"/>
  <c r="M9"/>
  <c r="I10" i="50"/>
  <c r="M9"/>
  <c r="I9" i="48"/>
  <c r="G10"/>
  <c r="I10" i="47"/>
  <c r="M10" s="1"/>
  <c r="I9" i="46"/>
  <c r="M9" s="1"/>
  <c r="I9" i="45"/>
  <c r="M9" s="1"/>
  <c r="I11" i="44"/>
  <c r="I9" i="43"/>
  <c r="M9"/>
  <c r="I9" i="42"/>
  <c r="M9"/>
  <c r="I9" i="41"/>
  <c r="M9"/>
  <c r="I9" i="40"/>
  <c r="M9"/>
  <c r="I9" i="39"/>
  <c r="M9"/>
  <c r="I41" i="69"/>
  <c r="M9" i="38"/>
  <c r="I9" i="37"/>
  <c r="M9"/>
  <c r="I10" i="36"/>
  <c r="M9"/>
  <c r="I9" i="35"/>
  <c r="M9"/>
  <c r="G19" i="34"/>
  <c r="H36" i="69"/>
  <c r="I9" i="33"/>
  <c r="M9"/>
  <c r="I11"/>
  <c r="M11"/>
  <c r="I13" i="31"/>
  <c r="M13"/>
  <c r="I12"/>
  <c r="I10"/>
  <c r="M10" s="1"/>
  <c r="I9"/>
  <c r="I11"/>
  <c r="M11"/>
  <c r="I9" i="30"/>
  <c r="M9"/>
  <c r="I9" i="29"/>
  <c r="M9"/>
  <c r="I10" i="28"/>
  <c r="M10"/>
  <c r="I9"/>
  <c r="M9"/>
  <c r="I11" i="27"/>
  <c r="I12"/>
  <c r="M12" i="26"/>
  <c r="I11"/>
  <c r="I15" i="25"/>
  <c r="M15" s="1"/>
  <c r="I11"/>
  <c r="I12"/>
  <c r="I12" i="24"/>
  <c r="M12" s="1"/>
  <c r="I9" i="23"/>
  <c r="I11"/>
  <c r="M11" s="1"/>
  <c r="I10"/>
  <c r="M10" s="1"/>
  <c r="M14"/>
  <c r="I13"/>
  <c r="M13"/>
  <c r="I12"/>
  <c r="I9" i="22"/>
  <c r="I11"/>
  <c r="M11"/>
  <c r="I10"/>
  <c r="M10"/>
  <c r="I14"/>
  <c r="M14"/>
  <c r="I13"/>
  <c r="M13"/>
  <c r="I12"/>
  <c r="I12" i="21"/>
  <c r="I19" s="1"/>
  <c r="I11"/>
  <c r="M11"/>
  <c r="I9" i="20"/>
  <c r="M9"/>
  <c r="I11"/>
  <c r="M11"/>
  <c r="I12"/>
  <c r="I14"/>
  <c r="M14" s="1"/>
  <c r="I13"/>
  <c r="M13" s="1"/>
  <c r="I10"/>
  <c r="I14" i="19"/>
  <c r="M14" s="1"/>
  <c r="I12"/>
  <c r="M12" s="1"/>
  <c r="I11"/>
  <c r="M11" s="1"/>
  <c r="I9"/>
  <c r="M9" s="1"/>
  <c r="I10"/>
  <c r="M10" s="1"/>
  <c r="I13"/>
  <c r="M13" s="1"/>
  <c r="I11" i="18"/>
  <c r="I12"/>
  <c r="I9" i="17"/>
  <c r="M9"/>
  <c r="I13"/>
  <c r="M13"/>
  <c r="I10"/>
  <c r="M10"/>
  <c r="I14"/>
  <c r="M14"/>
  <c r="I12"/>
  <c r="I11"/>
  <c r="M11" s="1"/>
  <c r="I9" i="16"/>
  <c r="M9" s="1"/>
  <c r="I11"/>
  <c r="M11" s="1"/>
  <c r="I12"/>
  <c r="M12" s="1"/>
  <c r="I9" i="15"/>
  <c r="I10"/>
  <c r="M10" s="1"/>
  <c r="I11"/>
  <c r="M11" s="1"/>
  <c r="I14"/>
  <c r="M14" s="1"/>
  <c r="I12"/>
  <c r="M12" s="1"/>
  <c r="I13"/>
  <c r="M13"/>
  <c r="I16" i="14"/>
  <c r="M16"/>
  <c r="H19"/>
  <c r="I11"/>
  <c r="M11" s="1"/>
  <c r="I10"/>
  <c r="M10" s="1"/>
  <c r="I14"/>
  <c r="M14" s="1"/>
  <c r="C16" i="69"/>
  <c r="I12" i="14"/>
  <c r="I9" i="13"/>
  <c r="M9" s="1"/>
  <c r="I10"/>
  <c r="M10" s="1"/>
  <c r="H14" i="69"/>
  <c r="I14" i="10"/>
  <c r="M14" s="1"/>
  <c r="I11"/>
  <c r="M11" s="1"/>
  <c r="I9"/>
  <c r="I15"/>
  <c r="M15"/>
  <c r="I13"/>
  <c r="M13"/>
  <c r="I12"/>
  <c r="I10"/>
  <c r="M10" s="1"/>
  <c r="I10" i="8"/>
  <c r="M10" s="1"/>
  <c r="I9" i="7"/>
  <c r="M9" s="1"/>
  <c r="G19"/>
  <c r="H9" i="69" s="1"/>
  <c r="I9" i="6"/>
  <c r="M9" s="1"/>
  <c r="I14" i="5"/>
  <c r="M14"/>
  <c r="I12"/>
  <c r="M12"/>
  <c r="I10"/>
  <c r="M10"/>
  <c r="I15"/>
  <c r="M15"/>
  <c r="I13"/>
  <c r="M13"/>
  <c r="I11"/>
  <c r="M11"/>
  <c r="I9"/>
  <c r="I14" i="4"/>
  <c r="M14" s="1"/>
  <c r="H6" i="69"/>
  <c r="I12" i="4"/>
  <c r="M12"/>
  <c r="I10"/>
  <c r="M10"/>
  <c r="I15"/>
  <c r="M15"/>
  <c r="I13"/>
  <c r="I11"/>
  <c r="M11" s="1"/>
  <c r="I9"/>
  <c r="M9" s="1"/>
  <c r="M10" i="3"/>
  <c r="I11" i="2"/>
  <c r="M11" s="1"/>
  <c r="M9" i="1"/>
  <c r="G12" i="55"/>
  <c r="I11"/>
  <c r="M11" s="1"/>
  <c r="G11" i="1"/>
  <c r="I10"/>
  <c r="H11" i="56"/>
  <c r="J10"/>
  <c r="H19" i="1"/>
  <c r="I3" i="69" s="1"/>
  <c r="I18" i="1"/>
  <c r="M18" s="1"/>
  <c r="M13" i="4"/>
  <c r="H19" i="27"/>
  <c r="I29" i="69" s="1"/>
  <c r="M12" i="27"/>
  <c r="M12" i="18"/>
  <c r="M12" i="25"/>
  <c r="M12" i="23"/>
  <c r="M12" i="22"/>
  <c r="H19" i="21"/>
  <c r="I23" i="69" s="1"/>
  <c r="M12" i="21"/>
  <c r="M12" i="20"/>
  <c r="H19" i="11"/>
  <c r="I13" i="69" s="1"/>
  <c r="H19" i="9"/>
  <c r="I11" i="69" s="1"/>
  <c r="G19" i="9"/>
  <c r="H11" i="69" s="1"/>
  <c r="H19" i="8"/>
  <c r="I10" i="69" s="1"/>
  <c r="H19" i="7"/>
  <c r="I9" i="69" s="1"/>
  <c r="H19" i="16"/>
  <c r="I18" i="69" s="1"/>
  <c r="G19" i="10"/>
  <c r="H12" i="69" s="1"/>
  <c r="J12" s="1"/>
  <c r="N12" s="1"/>
  <c r="M12" i="10"/>
  <c r="M12" i="17"/>
  <c r="M12" i="14"/>
  <c r="H19" i="40"/>
  <c r="I42" i="69"/>
  <c r="G19" i="47"/>
  <c r="H49" i="69"/>
  <c r="H19" i="41"/>
  <c r="I43" i="69"/>
  <c r="I19" i="5"/>
  <c r="H19" i="6"/>
  <c r="I8" i="69" s="1"/>
  <c r="G19" i="6"/>
  <c r="H8" i="69" s="1"/>
  <c r="H19" i="35"/>
  <c r="I37" i="69" s="1"/>
  <c r="I19" i="34"/>
  <c r="H19"/>
  <c r="I36" i="69"/>
  <c r="H19" i="3"/>
  <c r="I5" i="69"/>
  <c r="G19" i="3"/>
  <c r="H5" i="69"/>
  <c r="H19" i="29"/>
  <c r="I31" i="69"/>
  <c r="M12" i="66"/>
  <c r="M12" i="65"/>
  <c r="I19"/>
  <c r="M12" i="63"/>
  <c r="I19"/>
  <c r="H19" i="49"/>
  <c r="I51" i="69" s="1"/>
  <c r="M12" i="52"/>
  <c r="M12" i="67"/>
  <c r="M12" i="31"/>
  <c r="G19" i="29"/>
  <c r="H31" i="69"/>
  <c r="G11" i="32"/>
  <c r="I10"/>
  <c r="M10" s="1"/>
  <c r="I16" i="67"/>
  <c r="M16" s="1"/>
  <c r="I15" i="66"/>
  <c r="I18" i="52"/>
  <c r="M18" s="1"/>
  <c r="I17"/>
  <c r="M17" s="1"/>
  <c r="I16" i="23"/>
  <c r="M16" s="1"/>
  <c r="I16" i="22"/>
  <c r="M16" s="1"/>
  <c r="I15" i="20"/>
  <c r="M15" s="1"/>
  <c r="I18"/>
  <c r="M18" s="1"/>
  <c r="I17"/>
  <c r="M17" s="1"/>
  <c r="I16" i="19"/>
  <c r="M16" s="1"/>
  <c r="I18" i="15"/>
  <c r="M18" s="1"/>
  <c r="I16"/>
  <c r="M16" s="1"/>
  <c r="I15"/>
  <c r="M15" s="1"/>
  <c r="I17"/>
  <c r="M17" s="1"/>
  <c r="I18" i="17"/>
  <c r="M18" s="1"/>
  <c r="I17"/>
  <c r="M17" s="1"/>
  <c r="I16" i="4"/>
  <c r="M16" s="1"/>
  <c r="M9" i="65"/>
  <c r="M9" i="64"/>
  <c r="I10"/>
  <c r="M10" s="1"/>
  <c r="M9" i="63"/>
  <c r="I10" i="62"/>
  <c r="M10"/>
  <c r="I10" i="61"/>
  <c r="I10" i="60"/>
  <c r="I10" i="59"/>
  <c r="I10" i="58"/>
  <c r="M10" s="1"/>
  <c r="M9"/>
  <c r="I10" i="57"/>
  <c r="M10"/>
  <c r="N10" i="56"/>
  <c r="M9" i="53"/>
  <c r="I11"/>
  <c r="M11"/>
  <c r="I11" i="50"/>
  <c r="M11" s="1"/>
  <c r="M10"/>
  <c r="I10" i="48"/>
  <c r="G11"/>
  <c r="G12" s="1"/>
  <c r="M9"/>
  <c r="I11" i="47"/>
  <c r="M11" s="1"/>
  <c r="I10" i="46"/>
  <c r="M10" s="1"/>
  <c r="I10" i="45"/>
  <c r="I12" i="44"/>
  <c r="M12" s="1"/>
  <c r="I10" i="43"/>
  <c r="I10" i="42"/>
  <c r="I10" i="41"/>
  <c r="M10"/>
  <c r="I10" i="40"/>
  <c r="I10" i="39"/>
  <c r="I10" i="37"/>
  <c r="M10"/>
  <c r="I11" i="36"/>
  <c r="M10"/>
  <c r="I10" i="35"/>
  <c r="M10"/>
  <c r="I12" i="33"/>
  <c r="I10" i="30"/>
  <c r="M10" s="1"/>
  <c r="I10" i="29"/>
  <c r="I11" i="28"/>
  <c r="M11"/>
  <c r="M11" i="27"/>
  <c r="M11" i="25"/>
  <c r="I13" i="24"/>
  <c r="M13"/>
  <c r="M9" i="23"/>
  <c r="I13" i="16"/>
  <c r="M13" s="1"/>
  <c r="M9" i="15"/>
  <c r="I18" i="14"/>
  <c r="M18"/>
  <c r="I13"/>
  <c r="M13"/>
  <c r="I15" i="13"/>
  <c r="M15"/>
  <c r="I13"/>
  <c r="M13"/>
  <c r="M9" i="10"/>
  <c r="I10" i="7"/>
  <c r="M10"/>
  <c r="I10" i="6"/>
  <c r="M10" s="1"/>
  <c r="M9" i="5"/>
  <c r="I12" i="2"/>
  <c r="M12" s="1"/>
  <c r="J65" i="69"/>
  <c r="N65" s="1"/>
  <c r="M19" i="63"/>
  <c r="J67" i="69"/>
  <c r="N67" s="1"/>
  <c r="M19" i="65"/>
  <c r="M10" i="1"/>
  <c r="J11" i="56"/>
  <c r="G12" i="1"/>
  <c r="I12" s="1"/>
  <c r="M12" s="1"/>
  <c r="G13" i="55"/>
  <c r="I12"/>
  <c r="M12" s="1"/>
  <c r="J7" i="69"/>
  <c r="N7" s="1"/>
  <c r="M19" i="5"/>
  <c r="I19" i="4"/>
  <c r="J6" i="69" s="1"/>
  <c r="I55"/>
  <c r="I19" i="17"/>
  <c r="H19"/>
  <c r="I19" i="69"/>
  <c r="H19" i="20"/>
  <c r="I22" i="69"/>
  <c r="H19" i="15"/>
  <c r="I17" i="69" s="1"/>
  <c r="I19" i="15"/>
  <c r="H19" i="12"/>
  <c r="I14" i="69"/>
  <c r="I19" i="16"/>
  <c r="M12" i="33"/>
  <c r="G19" i="28"/>
  <c r="H30" i="69" s="1"/>
  <c r="H19" i="52"/>
  <c r="I54" i="69" s="1"/>
  <c r="J54" s="1"/>
  <c r="N54" s="1"/>
  <c r="G12" i="32"/>
  <c r="I12" s="1"/>
  <c r="I11"/>
  <c r="M11"/>
  <c r="I17" i="67"/>
  <c r="M17" s="1"/>
  <c r="M10" i="48"/>
  <c r="I18" i="23"/>
  <c r="M18" s="1"/>
  <c r="I17"/>
  <c r="M17"/>
  <c r="I18" i="22"/>
  <c r="M18"/>
  <c r="I17"/>
  <c r="M17"/>
  <c r="I18" i="19"/>
  <c r="M18"/>
  <c r="I17"/>
  <c r="I11" i="64"/>
  <c r="I11" i="62"/>
  <c r="M11"/>
  <c r="M10" i="61"/>
  <c r="I11"/>
  <c r="M11" s="1"/>
  <c r="M10" i="60"/>
  <c r="I11"/>
  <c r="M11"/>
  <c r="M10" i="59"/>
  <c r="I11"/>
  <c r="M11" s="1"/>
  <c r="I11" i="58"/>
  <c r="I11" i="57"/>
  <c r="M11"/>
  <c r="H55" i="69"/>
  <c r="I12" i="53"/>
  <c r="I11" i="48"/>
  <c r="I12" i="47"/>
  <c r="M12" s="1"/>
  <c r="I11" i="46"/>
  <c r="M11" s="1"/>
  <c r="M10" i="45"/>
  <c r="I11"/>
  <c r="M11"/>
  <c r="I13" i="44"/>
  <c r="M13"/>
  <c r="M10" i="43"/>
  <c r="I11"/>
  <c r="M11" s="1"/>
  <c r="M10" i="42"/>
  <c r="I11"/>
  <c r="M11"/>
  <c r="I11" i="41"/>
  <c r="M11"/>
  <c r="M10" i="40"/>
  <c r="I11"/>
  <c r="M11" s="1"/>
  <c r="M10" i="39"/>
  <c r="I11"/>
  <c r="M11"/>
  <c r="M11" i="38"/>
  <c r="M10"/>
  <c r="I11" i="37"/>
  <c r="M11"/>
  <c r="I12" i="36"/>
  <c r="M11"/>
  <c r="I11" i="35"/>
  <c r="M11"/>
  <c r="I13" i="33"/>
  <c r="I11" i="30"/>
  <c r="M11" s="1"/>
  <c r="M10" i="29"/>
  <c r="I11"/>
  <c r="M11"/>
  <c r="I12" i="28"/>
  <c r="M12"/>
  <c r="I14" i="24"/>
  <c r="I15" i="14"/>
  <c r="M15" s="1"/>
  <c r="I16" i="69"/>
  <c r="M18" i="13"/>
  <c r="I11" i="7"/>
  <c r="M11"/>
  <c r="I11" i="6"/>
  <c r="M11"/>
  <c r="M11" i="3"/>
  <c r="M12"/>
  <c r="I13" i="2"/>
  <c r="M13" s="1"/>
  <c r="J19" i="23"/>
  <c r="K25" i="69" s="1"/>
  <c r="M25" s="1"/>
  <c r="L18" i="23"/>
  <c r="L19"/>
  <c r="G14" i="55"/>
  <c r="I13"/>
  <c r="M13" s="1"/>
  <c r="G13" i="1"/>
  <c r="I13" s="1"/>
  <c r="J18" i="69"/>
  <c r="N18" s="1"/>
  <c r="M19" i="16"/>
  <c r="M19" i="4"/>
  <c r="N6" i="69"/>
  <c r="I15" i="24"/>
  <c r="H19" i="13"/>
  <c r="I15" i="69" s="1"/>
  <c r="I17" i="13"/>
  <c r="M17" s="1"/>
  <c r="H19" i="23"/>
  <c r="I25" i="69"/>
  <c r="I19" i="23"/>
  <c r="J25" i="69" s="1"/>
  <c r="H19" i="22"/>
  <c r="I24" i="69"/>
  <c r="H19" i="19"/>
  <c r="I21" i="69" s="1"/>
  <c r="G14" i="32"/>
  <c r="M11" i="64"/>
  <c r="I16" i="24"/>
  <c r="M16"/>
  <c r="M17" i="19"/>
  <c r="I12" i="64"/>
  <c r="I12" i="62"/>
  <c r="M12" s="1"/>
  <c r="I12" i="60"/>
  <c r="I12" i="58"/>
  <c r="M11"/>
  <c r="I12" i="57"/>
  <c r="M12" i="53"/>
  <c r="I13"/>
  <c r="M13" s="1"/>
  <c r="I12" i="51"/>
  <c r="M11" i="48"/>
  <c r="I12" i="46"/>
  <c r="I12" i="45"/>
  <c r="M12" s="1"/>
  <c r="I12" i="43"/>
  <c r="I12" i="42"/>
  <c r="M12" s="1"/>
  <c r="I12" i="41"/>
  <c r="M12" s="1"/>
  <c r="I12" i="40"/>
  <c r="I12" i="39"/>
  <c r="M12" i="38"/>
  <c r="I12" i="37"/>
  <c r="M12" s="1"/>
  <c r="M12" i="36"/>
  <c r="I12" i="35"/>
  <c r="M13" i="33"/>
  <c r="I15"/>
  <c r="I14"/>
  <c r="M14" s="1"/>
  <c r="I12" i="30"/>
  <c r="M12" s="1"/>
  <c r="I12" i="29"/>
  <c r="M12"/>
  <c r="I13" i="28"/>
  <c r="M13"/>
  <c r="M14" i="24"/>
  <c r="M15"/>
  <c r="I14" i="12"/>
  <c r="M14" s="1"/>
  <c r="I12" i="7"/>
  <c r="I12" i="6"/>
  <c r="M13" i="3"/>
  <c r="I14" i="2"/>
  <c r="M14" s="1"/>
  <c r="G14" i="1"/>
  <c r="M13"/>
  <c r="G15" i="55"/>
  <c r="G16" s="1"/>
  <c r="I14"/>
  <c r="G19"/>
  <c r="H57" i="69" s="1"/>
  <c r="J57" s="1"/>
  <c r="N57" s="1"/>
  <c r="M19" i="23"/>
  <c r="I19" i="13"/>
  <c r="M12" i="7"/>
  <c r="M12" i="39"/>
  <c r="I13" i="36"/>
  <c r="M12" i="40"/>
  <c r="I13" i="47"/>
  <c r="M12" i="46"/>
  <c r="M12" i="43"/>
  <c r="M12" i="6"/>
  <c r="M12" i="35"/>
  <c r="M12" i="32"/>
  <c r="K59" i="69"/>
  <c r="L12" i="57"/>
  <c r="M12" i="58"/>
  <c r="M12" i="60"/>
  <c r="B19" i="49"/>
  <c r="C51" i="69" s="1"/>
  <c r="M12" i="51"/>
  <c r="I14" i="32"/>
  <c r="M14" s="1"/>
  <c r="G19"/>
  <c r="H34" i="69" s="1"/>
  <c r="I15" i="44"/>
  <c r="I17"/>
  <c r="M17"/>
  <c r="M15" i="33"/>
  <c r="I18" i="24"/>
  <c r="M18" s="1"/>
  <c r="I17"/>
  <c r="M17"/>
  <c r="I18" i="11"/>
  <c r="M18"/>
  <c r="I16"/>
  <c r="M16"/>
  <c r="I15" i="2"/>
  <c r="M15"/>
  <c r="I18" i="50"/>
  <c r="M18"/>
  <c r="I15"/>
  <c r="M15"/>
  <c r="I16"/>
  <c r="M16"/>
  <c r="I13" i="64"/>
  <c r="M13" s="1"/>
  <c r="M12"/>
  <c r="I13" i="62"/>
  <c r="I13" i="60"/>
  <c r="M13" s="1"/>
  <c r="I13" i="58"/>
  <c r="I13" i="57"/>
  <c r="I19"/>
  <c r="M19" s="1"/>
  <c r="I14" i="53"/>
  <c r="M14" s="1"/>
  <c r="I13" i="51"/>
  <c r="M13"/>
  <c r="I13" i="46"/>
  <c r="I19"/>
  <c r="J48" i="69" s="1"/>
  <c r="N48" s="1"/>
  <c r="I13" i="45"/>
  <c r="M13"/>
  <c r="I13" i="43"/>
  <c r="M13"/>
  <c r="I13" i="42"/>
  <c r="M13"/>
  <c r="I13" i="41"/>
  <c r="M13"/>
  <c r="I13" i="40"/>
  <c r="M13"/>
  <c r="I13" i="39"/>
  <c r="M13"/>
  <c r="M13" i="38"/>
  <c r="I13" i="37"/>
  <c r="M13" s="1"/>
  <c r="I13" i="35"/>
  <c r="M13" s="1"/>
  <c r="I13" i="30"/>
  <c r="M13" s="1"/>
  <c r="I13" i="29"/>
  <c r="M13"/>
  <c r="I14" i="28"/>
  <c r="M14"/>
  <c r="I17" i="11"/>
  <c r="M17"/>
  <c r="I13" i="7"/>
  <c r="M13"/>
  <c r="I13" i="6"/>
  <c r="M13"/>
  <c r="M16" i="3"/>
  <c r="M14"/>
  <c r="I15" i="55"/>
  <c r="M15" s="1"/>
  <c r="G17" i="1"/>
  <c r="I17" s="1"/>
  <c r="M17"/>
  <c r="M14" i="55"/>
  <c r="M19" i="46"/>
  <c r="I15" i="12"/>
  <c r="M15" s="1"/>
  <c r="I14" i="30"/>
  <c r="M14" s="1"/>
  <c r="M13" i="62"/>
  <c r="B19" i="44"/>
  <c r="C46" i="69"/>
  <c r="H19" i="24"/>
  <c r="I26" i="69"/>
  <c r="I19" i="24"/>
  <c r="B19" i="11"/>
  <c r="M13" i="47"/>
  <c r="B19" i="46"/>
  <c r="C48" i="69"/>
  <c r="M15" i="44"/>
  <c r="I19" i="32"/>
  <c r="M59" i="69"/>
  <c r="B19" i="50"/>
  <c r="C52" i="69" s="1"/>
  <c r="B19" i="1"/>
  <c r="C3" i="69"/>
  <c r="I15" i="53"/>
  <c r="M15"/>
  <c r="I14" i="47"/>
  <c r="M14"/>
  <c r="I14" i="36"/>
  <c r="I16" i="33"/>
  <c r="M16" s="1"/>
  <c r="I15" i="28"/>
  <c r="M15" s="1"/>
  <c r="I18" i="7"/>
  <c r="M18" s="1"/>
  <c r="I16"/>
  <c r="M16" s="1"/>
  <c r="I16" i="2"/>
  <c r="M16" s="1"/>
  <c r="I14" i="64"/>
  <c r="M14" s="1"/>
  <c r="I14" i="62"/>
  <c r="M14" s="1"/>
  <c r="I14" i="60"/>
  <c r="M14" s="1"/>
  <c r="I14" i="58"/>
  <c r="M14" s="1"/>
  <c r="M13"/>
  <c r="M13" i="57"/>
  <c r="N13" i="56"/>
  <c r="M13" i="46"/>
  <c r="I14" i="45"/>
  <c r="M14"/>
  <c r="I14" i="43"/>
  <c r="M14"/>
  <c r="I14" i="42"/>
  <c r="M14"/>
  <c r="I14" i="41"/>
  <c r="M14"/>
  <c r="I14" i="40"/>
  <c r="M14"/>
  <c r="I14" i="39"/>
  <c r="M14"/>
  <c r="M14" i="38"/>
  <c r="I14" i="37"/>
  <c r="M14" s="1"/>
  <c r="M13" i="36"/>
  <c r="I14" i="35"/>
  <c r="M14"/>
  <c r="I14" i="29"/>
  <c r="M14"/>
  <c r="I15" i="11"/>
  <c r="C13" i="69"/>
  <c r="I17" i="7"/>
  <c r="M17"/>
  <c r="I14"/>
  <c r="M14"/>
  <c r="I14" i="6"/>
  <c r="M14"/>
  <c r="M15" i="3"/>
  <c r="G17" i="55"/>
  <c r="I16"/>
  <c r="J34" i="69"/>
  <c r="N34" s="1"/>
  <c r="M19" i="32"/>
  <c r="J26" i="69"/>
  <c r="N26" s="1"/>
  <c r="M19" i="24"/>
  <c r="I19" i="36"/>
  <c r="M19"/>
  <c r="M14"/>
  <c r="I16" i="12"/>
  <c r="M16"/>
  <c r="I15" i="30"/>
  <c r="M15"/>
  <c r="B19" i="7"/>
  <c r="C9" i="69"/>
  <c r="B19" i="36"/>
  <c r="C38" i="69"/>
  <c r="J38" s="1"/>
  <c r="N38" s="1"/>
  <c r="I16" i="53"/>
  <c r="I15" i="47"/>
  <c r="M15"/>
  <c r="I16" i="45"/>
  <c r="M16"/>
  <c r="I16" i="43"/>
  <c r="M16"/>
  <c r="I16" i="42"/>
  <c r="M16"/>
  <c r="I18"/>
  <c r="I16" i="40"/>
  <c r="M16" s="1"/>
  <c r="I16" i="39"/>
  <c r="M16" s="1"/>
  <c r="M16" i="38"/>
  <c r="I16" i="37"/>
  <c r="M16"/>
  <c r="I16" i="35"/>
  <c r="M16"/>
  <c r="I17" i="33"/>
  <c r="M17"/>
  <c r="I16" i="29"/>
  <c r="M16"/>
  <c r="I16" i="28"/>
  <c r="M16"/>
  <c r="B19" i="9"/>
  <c r="C11" i="69" s="1"/>
  <c r="I16" i="6"/>
  <c r="M16" s="1"/>
  <c r="I18"/>
  <c r="M18" s="1"/>
  <c r="G19" i="2"/>
  <c r="H4" i="69" s="1"/>
  <c r="I17" i="2"/>
  <c r="M17" s="1"/>
  <c r="I15" i="64"/>
  <c r="I19" s="1"/>
  <c r="M19" s="1"/>
  <c r="I15" i="62"/>
  <c r="I19" s="1"/>
  <c r="I15" i="60"/>
  <c r="I19" s="1"/>
  <c r="I15" i="58"/>
  <c r="I15" i="45"/>
  <c r="I15" i="43"/>
  <c r="I15" i="41"/>
  <c r="M15"/>
  <c r="C43" i="69"/>
  <c r="I15" i="40"/>
  <c r="I15" i="39"/>
  <c r="I15" i="37"/>
  <c r="I15" i="35"/>
  <c r="M15" i="11"/>
  <c r="I15" i="7"/>
  <c r="M15"/>
  <c r="I15" i="6"/>
  <c r="M15"/>
  <c r="M16" i="53"/>
  <c r="M16" i="55"/>
  <c r="G18"/>
  <c r="I18" s="1"/>
  <c r="M18"/>
  <c r="I17"/>
  <c r="M17"/>
  <c r="I18" i="12"/>
  <c r="M18" s="1"/>
  <c r="I17"/>
  <c r="M17" s="1"/>
  <c r="B19"/>
  <c r="C14" i="69" s="1"/>
  <c r="J14" s="1"/>
  <c r="N14" s="1"/>
  <c r="I16" i="30"/>
  <c r="M16" s="1"/>
  <c r="M18" i="42"/>
  <c r="I19"/>
  <c r="I19" i="7"/>
  <c r="I19" i="41"/>
  <c r="I18" i="33"/>
  <c r="I19" s="1"/>
  <c r="H19"/>
  <c r="I35" i="69" s="1"/>
  <c r="I19" i="6"/>
  <c r="B19"/>
  <c r="C8" i="69"/>
  <c r="I19" i="2"/>
  <c r="I17" i="53"/>
  <c r="M17" s="1"/>
  <c r="I18"/>
  <c r="I16" i="47"/>
  <c r="M16"/>
  <c r="I17" i="45"/>
  <c r="M17"/>
  <c r="I17" i="43"/>
  <c r="M17"/>
  <c r="I17" i="40"/>
  <c r="M17"/>
  <c r="I17" i="39"/>
  <c r="M17" s="1"/>
  <c r="B19" i="38"/>
  <c r="C40" i="69" s="1"/>
  <c r="I17" i="37"/>
  <c r="M17" s="1"/>
  <c r="I17" i="35"/>
  <c r="M17" s="1"/>
  <c r="I18" i="29"/>
  <c r="I17"/>
  <c r="M17"/>
  <c r="I18" i="28"/>
  <c r="M18"/>
  <c r="I17"/>
  <c r="M17" i="3"/>
  <c r="J5" i="69"/>
  <c r="N5"/>
  <c r="I16" i="58"/>
  <c r="M16"/>
  <c r="M15" i="64"/>
  <c r="M15" i="62"/>
  <c r="M15" i="60"/>
  <c r="M15" i="58"/>
  <c r="M15" i="45"/>
  <c r="M15" i="43"/>
  <c r="M15" i="42"/>
  <c r="M15" i="40"/>
  <c r="M15" i="39"/>
  <c r="M15" i="38"/>
  <c r="M15" i="37"/>
  <c r="M15" i="35"/>
  <c r="M18" i="33"/>
  <c r="I19" i="53"/>
  <c r="I19" i="55"/>
  <c r="J44" i="69"/>
  <c r="N44" s="1"/>
  <c r="M19" i="42"/>
  <c r="J43" i="69"/>
  <c r="N43" s="1"/>
  <c r="M19" i="41"/>
  <c r="J9" i="69"/>
  <c r="N9" s="1"/>
  <c r="M19" i="7"/>
  <c r="J8" i="69"/>
  <c r="N8"/>
  <c r="M19" i="6"/>
  <c r="J4" i="69"/>
  <c r="N4" s="1"/>
  <c r="M19" i="2"/>
  <c r="I19" i="12"/>
  <c r="M19"/>
  <c r="I17" i="30"/>
  <c r="M17"/>
  <c r="B19" i="8"/>
  <c r="C10" i="69" s="1"/>
  <c r="I18" i="39"/>
  <c r="B19"/>
  <c r="C41" i="69"/>
  <c r="I18" i="37"/>
  <c r="I19"/>
  <c r="B19"/>
  <c r="C39" i="69"/>
  <c r="I18" i="40"/>
  <c r="B19"/>
  <c r="C42" i="69" s="1"/>
  <c r="I18" i="45"/>
  <c r="M18" s="1"/>
  <c r="B19"/>
  <c r="C47" i="69" s="1"/>
  <c r="I18" i="43"/>
  <c r="B19"/>
  <c r="C45" i="69"/>
  <c r="I18" i="35"/>
  <c r="B19"/>
  <c r="C37" i="69" s="1"/>
  <c r="M18" i="29"/>
  <c r="I19"/>
  <c r="B19" i="28"/>
  <c r="C30" i="69" s="1"/>
  <c r="M18" i="53"/>
  <c r="B19" i="29"/>
  <c r="C31" i="69"/>
  <c r="I17" i="47"/>
  <c r="M17"/>
  <c r="M18" i="38"/>
  <c r="I19"/>
  <c r="J40" i="69" s="1"/>
  <c r="N40" s="1"/>
  <c r="M17" i="28"/>
  <c r="I19"/>
  <c r="J30" i="69" s="1"/>
  <c r="I17" i="58"/>
  <c r="M17"/>
  <c r="M18" i="37"/>
  <c r="J55" i="69"/>
  <c r="N55" s="1"/>
  <c r="M19" i="53"/>
  <c r="M19" i="55"/>
  <c r="J39" i="69"/>
  <c r="N39" s="1"/>
  <c r="M19" i="37"/>
  <c r="J31" i="69"/>
  <c r="M19" i="29"/>
  <c r="I18" i="30"/>
  <c r="M18" s="1"/>
  <c r="B19"/>
  <c r="C32" i="69" s="1"/>
  <c r="J32" s="1"/>
  <c r="N32" s="1"/>
  <c r="M18" i="39"/>
  <c r="I19"/>
  <c r="M18" i="40"/>
  <c r="I19"/>
  <c r="I18" i="47"/>
  <c r="M18"/>
  <c r="B19"/>
  <c r="C49" i="69"/>
  <c r="I19" i="45"/>
  <c r="J47" i="69" s="1"/>
  <c r="N47" s="1"/>
  <c r="M18" i="43"/>
  <c r="I19"/>
  <c r="M18" i="35"/>
  <c r="I19"/>
  <c r="J37" i="69" s="1"/>
  <c r="N37" s="1"/>
  <c r="I18" i="58"/>
  <c r="I19"/>
  <c r="M19" s="1"/>
  <c r="G19"/>
  <c r="M18"/>
  <c r="I19" i="30"/>
  <c r="M19"/>
  <c r="J45" i="69"/>
  <c r="M19" i="43"/>
  <c r="J42" i="69"/>
  <c r="N42" s="1"/>
  <c r="M19" i="40"/>
  <c r="J41" i="69"/>
  <c r="M19" i="39"/>
  <c r="I19" i="47"/>
  <c r="M19" s="1"/>
  <c r="N31" i="69"/>
  <c r="M71" l="1"/>
  <c r="N45"/>
  <c r="N41"/>
  <c r="N30"/>
  <c r="N25"/>
  <c r="N60"/>
  <c r="E71"/>
  <c r="J62"/>
  <c r="N62" s="1"/>
  <c r="M19" i="60"/>
  <c r="J35" i="69"/>
  <c r="N35" s="1"/>
  <c r="M19" i="33"/>
  <c r="J64" i="69"/>
  <c r="N64" s="1"/>
  <c r="M19" i="62"/>
  <c r="L19" i="57"/>
  <c r="M12"/>
  <c r="J15" i="69"/>
  <c r="N15" s="1"/>
  <c r="M19" i="13"/>
  <c r="J17" i="69"/>
  <c r="N17" s="1"/>
  <c r="M19" i="15"/>
  <c r="J19" i="69"/>
  <c r="N19" s="1"/>
  <c r="M19" i="17"/>
  <c r="I12" i="48"/>
  <c r="G13"/>
  <c r="M15" i="66"/>
  <c r="I19"/>
  <c r="J36" i="69"/>
  <c r="N36" s="1"/>
  <c r="M19" i="34"/>
  <c r="H12" i="56"/>
  <c r="I11" i="1"/>
  <c r="G19"/>
  <c r="H3" i="69" s="1"/>
  <c r="M10" i="20"/>
  <c r="I19"/>
  <c r="J23" i="69"/>
  <c r="N23" s="1"/>
  <c r="M19" i="21"/>
  <c r="M9" i="22"/>
  <c r="I19"/>
  <c r="M9" i="31"/>
  <c r="G19" i="52"/>
  <c r="I11"/>
  <c r="G12" i="59"/>
  <c r="I15" i="19"/>
  <c r="G19"/>
  <c r="H21" i="69" s="1"/>
  <c r="G19" i="25"/>
  <c r="H27" i="69" s="1"/>
  <c r="I13" i="25"/>
  <c r="M13" s="1"/>
  <c r="B19" i="31"/>
  <c r="C33" i="69" s="1"/>
  <c r="C71" s="1"/>
  <c r="H10" i="67"/>
  <c r="I10" s="1"/>
  <c r="M10" s="1"/>
  <c r="I9"/>
  <c r="H19"/>
  <c r="I69" i="69" s="1"/>
  <c r="I71" s="1"/>
  <c r="J49"/>
  <c r="N49" s="1"/>
  <c r="M19" i="35"/>
  <c r="M19" i="45"/>
  <c r="M19" i="28"/>
  <c r="M19" i="38"/>
  <c r="I19" i="10"/>
  <c r="M19" s="1"/>
  <c r="I19" i="14"/>
  <c r="I14" i="1"/>
  <c r="M14" s="1"/>
  <c r="G15"/>
  <c r="N11" i="56"/>
  <c r="M11" i="18"/>
  <c r="I19"/>
  <c r="M11" i="26"/>
  <c r="I19"/>
  <c r="M11" i="44"/>
  <c r="I19"/>
  <c r="I10" i="51"/>
  <c r="G11"/>
  <c r="I11" s="1"/>
  <c r="M11" s="1"/>
  <c r="G19"/>
  <c r="H53" i="69" s="1"/>
  <c r="K71"/>
  <c r="I19" i="25"/>
  <c r="G15" i="31"/>
  <c r="I15" s="1"/>
  <c r="M15" s="1"/>
  <c r="I14"/>
  <c r="M14" s="1"/>
  <c r="G12" i="50"/>
  <c r="G12" i="61"/>
  <c r="G11" i="8"/>
  <c r="G10" i="11"/>
  <c r="I9"/>
  <c r="I14" i="27"/>
  <c r="M14" s="1"/>
  <c r="G19"/>
  <c r="H29" i="69" s="1"/>
  <c r="G11" i="49"/>
  <c r="I10"/>
  <c r="J56" i="69"/>
  <c r="N56" s="1"/>
  <c r="M19" i="54"/>
  <c r="F71" i="69"/>
  <c r="J59"/>
  <c r="N59" s="1"/>
  <c r="M10" i="49" l="1"/>
  <c r="G12"/>
  <c r="I11"/>
  <c r="M11" s="1"/>
  <c r="M9" i="11"/>
  <c r="J46" i="69"/>
  <c r="N46" s="1"/>
  <c r="M19" i="44"/>
  <c r="J28" i="69"/>
  <c r="N28" s="1"/>
  <c r="M19" i="26"/>
  <c r="J20" i="69"/>
  <c r="N20" s="1"/>
  <c r="M19" i="18"/>
  <c r="G16" i="1"/>
  <c r="I16" s="1"/>
  <c r="M16" s="1"/>
  <c r="I15"/>
  <c r="M15" s="1"/>
  <c r="M19" i="14"/>
  <c r="J16" i="69"/>
  <c r="N16" s="1"/>
  <c r="M9" i="67"/>
  <c r="I19"/>
  <c r="M11" i="52"/>
  <c r="I19"/>
  <c r="M19" s="1"/>
  <c r="J24" i="69"/>
  <c r="N24" s="1"/>
  <c r="M19" i="22"/>
  <c r="M19" i="20"/>
  <c r="J22" i="69"/>
  <c r="N22" s="1"/>
  <c r="J68"/>
  <c r="N68" s="1"/>
  <c r="M19" i="66"/>
  <c r="I13" i="48"/>
  <c r="M13" s="1"/>
  <c r="G14"/>
  <c r="I19" i="27"/>
  <c r="G11" i="11"/>
  <c r="I10"/>
  <c r="M10" s="1"/>
  <c r="G12" i="8"/>
  <c r="I11"/>
  <c r="G13" i="61"/>
  <c r="I12"/>
  <c r="G13" i="50"/>
  <c r="I12"/>
  <c r="G16" i="31"/>
  <c r="G19"/>
  <c r="M19" i="25"/>
  <c r="J27" i="69"/>
  <c r="N27" s="1"/>
  <c r="I19" i="51"/>
  <c r="M10"/>
  <c r="M15" i="19"/>
  <c r="I19"/>
  <c r="G13" i="59"/>
  <c r="I12"/>
  <c r="M11" i="1"/>
  <c r="I19"/>
  <c r="H14" i="56"/>
  <c r="J12"/>
  <c r="M12" i="48"/>
  <c r="N12" i="56" l="1"/>
  <c r="M19" i="1"/>
  <c r="J3" i="69"/>
  <c r="N3" s="1"/>
  <c r="M12" i="59"/>
  <c r="M19" i="19"/>
  <c r="J21" i="69"/>
  <c r="N21" s="1"/>
  <c r="G33"/>
  <c r="H33"/>
  <c r="M12" i="50"/>
  <c r="M12" i="61"/>
  <c r="M11" i="8"/>
  <c r="J29" i="69"/>
  <c r="N29" s="1"/>
  <c r="M19" i="27"/>
  <c r="I14" i="48"/>
  <c r="G15"/>
  <c r="J69" i="69"/>
  <c r="N69" s="1"/>
  <c r="M19" i="67"/>
  <c r="J14" i="56"/>
  <c r="N14" s="1"/>
  <c r="H19"/>
  <c r="H58" i="69" s="1"/>
  <c r="G14" i="59"/>
  <c r="I13"/>
  <c r="M13" s="1"/>
  <c r="G19"/>
  <c r="H61" i="69" s="1"/>
  <c r="J53"/>
  <c r="N53" s="1"/>
  <c r="M19" i="51"/>
  <c r="G17" i="31"/>
  <c r="I16"/>
  <c r="G14" i="50"/>
  <c r="I14" s="1"/>
  <c r="M14" s="1"/>
  <c r="I13"/>
  <c r="M13" s="1"/>
  <c r="G19"/>
  <c r="H52" i="69" s="1"/>
  <c r="J52" s="1"/>
  <c r="N52" s="1"/>
  <c r="G14" i="61"/>
  <c r="I13"/>
  <c r="M13" s="1"/>
  <c r="G13" i="8"/>
  <c r="I12"/>
  <c r="M12" s="1"/>
  <c r="G12" i="11"/>
  <c r="I11"/>
  <c r="M11" s="1"/>
  <c r="G13" i="49"/>
  <c r="I12"/>
  <c r="M12" s="1"/>
  <c r="G19" i="48"/>
  <c r="H50" i="69" s="1"/>
  <c r="J50" s="1"/>
  <c r="N50" s="1"/>
  <c r="G13" i="11" l="1"/>
  <c r="I12"/>
  <c r="G15" i="61"/>
  <c r="I14"/>
  <c r="M14" s="1"/>
  <c r="M16" i="31"/>
  <c r="G15" i="59"/>
  <c r="I14"/>
  <c r="M14" s="1"/>
  <c r="M14" i="48"/>
  <c r="G71" i="69"/>
  <c r="J33"/>
  <c r="N33" s="1"/>
  <c r="G14" i="49"/>
  <c r="I13"/>
  <c r="G14" i="8"/>
  <c r="I13"/>
  <c r="M13" s="1"/>
  <c r="I17" i="31"/>
  <c r="M17" s="1"/>
  <c r="G18"/>
  <c r="I18" s="1"/>
  <c r="M18" s="1"/>
  <c r="I15" i="48"/>
  <c r="M15" s="1"/>
  <c r="G16"/>
  <c r="I19" i="50"/>
  <c r="M19" s="1"/>
  <c r="J19" i="56"/>
  <c r="G15" i="8" l="1"/>
  <c r="I14"/>
  <c r="M14" s="1"/>
  <c r="G19"/>
  <c r="H10" i="69" s="1"/>
  <c r="M13" i="49"/>
  <c r="G16" i="59"/>
  <c r="I15"/>
  <c r="G16" i="61"/>
  <c r="I15"/>
  <c r="G19"/>
  <c r="H63" i="69" s="1"/>
  <c r="G14" i="11"/>
  <c r="I14" s="1"/>
  <c r="M14" s="1"/>
  <c r="I13"/>
  <c r="M13" s="1"/>
  <c r="G19"/>
  <c r="H13" i="69" s="1"/>
  <c r="J58"/>
  <c r="N58" s="1"/>
  <c r="N19" i="56"/>
  <c r="I16" i="48"/>
  <c r="M16" s="1"/>
  <c r="G17"/>
  <c r="I14" i="49"/>
  <c r="M14" s="1"/>
  <c r="G15"/>
  <c r="M12" i="11"/>
  <c r="I19"/>
  <c r="I19" i="31"/>
  <c r="M19" s="1"/>
  <c r="J13" i="69" l="1"/>
  <c r="N13" s="1"/>
  <c r="M19" i="11"/>
  <c r="M15" i="61"/>
  <c r="M15" i="59"/>
  <c r="G16" i="8"/>
  <c r="I15"/>
  <c r="I15" i="49"/>
  <c r="M15" s="1"/>
  <c r="G16"/>
  <c r="G19"/>
  <c r="H51" i="69" s="1"/>
  <c r="H71" s="1"/>
  <c r="J71" s="1"/>
  <c r="N71" s="1"/>
  <c r="I17" i="48"/>
  <c r="G18"/>
  <c r="I18" s="1"/>
  <c r="M18" s="1"/>
  <c r="G17" i="61"/>
  <c r="I16"/>
  <c r="M16" s="1"/>
  <c r="I16" i="59"/>
  <c r="M16" s="1"/>
  <c r="G18"/>
  <c r="I18" s="1"/>
  <c r="M18" s="1"/>
  <c r="G17" i="8" l="1"/>
  <c r="I17" s="1"/>
  <c r="M17" s="1"/>
  <c r="G18"/>
  <c r="I18" s="1"/>
  <c r="M18" s="1"/>
  <c r="I16"/>
  <c r="M16" s="1"/>
  <c r="G18" i="61"/>
  <c r="I18" s="1"/>
  <c r="M18" s="1"/>
  <c r="I17"/>
  <c r="M17" s="1"/>
  <c r="M17" i="48"/>
  <c r="I19"/>
  <c r="M19" s="1"/>
  <c r="I16" i="49"/>
  <c r="M16" s="1"/>
  <c r="G17"/>
  <c r="M15" i="8"/>
  <c r="I19"/>
  <c r="I19" i="59"/>
  <c r="I19" i="61"/>
  <c r="J63" i="69" l="1"/>
  <c r="N63" s="1"/>
  <c r="M19" i="61"/>
  <c r="J10" i="69"/>
  <c r="N10" s="1"/>
  <c r="M19" i="8"/>
  <c r="G18" i="49"/>
  <c r="I18" s="1"/>
  <c r="I17"/>
  <c r="M17" s="1"/>
  <c r="J61" i="69"/>
  <c r="N61" s="1"/>
  <c r="M19" i="59"/>
  <c r="M18" i="49" l="1"/>
  <c r="I19"/>
  <c r="M19" l="1"/>
  <c r="J51" i="69"/>
  <c r="N51" s="1"/>
</calcChain>
</file>

<file path=xl/sharedStrings.xml><?xml version="1.0" encoding="utf-8"?>
<sst xmlns="http://schemas.openxmlformats.org/spreadsheetml/2006/main" count="2146" uniqueCount="225">
  <si>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</si>
  <si>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Сводная ведомость  на 01.01.2015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</si>
  <si>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</si>
  <si>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Сводная ведомость 2013 год ул. (пер. )</t>
  </si>
  <si>
    <t>ул.Молодежная д.28</t>
  </si>
  <si>
    <t>количество лиц</t>
  </si>
  <si>
    <t>площадь</t>
  </si>
  <si>
    <t>огороды</t>
  </si>
  <si>
    <t>месяц</t>
  </si>
  <si>
    <t>содержание общего домового оборудования</t>
  </si>
  <si>
    <t xml:space="preserve">Вода колонка </t>
  </si>
  <si>
    <t>Вода благоустройство</t>
  </si>
  <si>
    <t>Огород</t>
  </si>
  <si>
    <t>Вывоз     ЖБО</t>
  </si>
  <si>
    <t>газ</t>
  </si>
  <si>
    <t>Вывоз ТБО</t>
  </si>
  <si>
    <t>ИТОГО     начислено</t>
  </si>
  <si>
    <t>оплачено</t>
  </si>
  <si>
    <t>ИТОГО     оплачено</t>
  </si>
  <si>
    <t>сальдо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</si>
  <si>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</si>
  <si>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</si>
  <si>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</si>
  <si>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</si>
  <si>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</si>
  <si>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</si>
  <si>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</si>
  <si>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</si>
  <si>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</si>
  <si>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</si>
  <si>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</si>
  <si>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</si>
  <si>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</si>
  <si>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ул.Дружбы д.22а</t>
  </si>
  <si>
    <t>Вывоз ЖБО</t>
  </si>
  <si>
    <t>ГАЗ</t>
  </si>
  <si>
    <t>вывоз тбо</t>
  </si>
  <si>
    <t>ИТОГО    оплачено</t>
  </si>
  <si>
    <t>ул.Дружбы д.22</t>
  </si>
  <si>
    <t>ИТОГО      оплачено</t>
  </si>
  <si>
    <t>ул.Дружбы д.24</t>
  </si>
  <si>
    <t>ИТОГО      начислено</t>
  </si>
  <si>
    <t>ул.Дружбы д.26</t>
  </si>
  <si>
    <t>ИТОГО    начислено</t>
  </si>
  <si>
    <t>итого</t>
  </si>
  <si>
    <t>ул.Комсомольская д.34</t>
  </si>
  <si>
    <t>ИТОГО     оплочено</t>
  </si>
  <si>
    <t>ул Комсомольская д.37</t>
  </si>
  <si>
    <t>ИТОГО начислено</t>
  </si>
  <si>
    <t>ул.Комсомольска д.39</t>
  </si>
  <si>
    <t>ул.Комсомольская д.40-1</t>
  </si>
  <si>
    <t>ул.Комсомольская д.40</t>
  </si>
  <si>
    <t>ул.Комсомольская д.41</t>
  </si>
  <si>
    <t>ИТОГО   оплачено</t>
  </si>
  <si>
    <t>ул.Комсомольская д.42</t>
  </si>
  <si>
    <t>ул.Комсомольская д.43</t>
  </si>
  <si>
    <t>ул. Комсомольская д.45</t>
  </si>
  <si>
    <t>ул.Комсомольская д.47</t>
  </si>
  <si>
    <t>ул Комсомольская д.32</t>
  </si>
  <si>
    <t>ул Комсомольская д.45-1</t>
  </si>
  <si>
    <t>ул Красноармейская д.125-1</t>
  </si>
  <si>
    <t>ул.Красноармейская д.22</t>
  </si>
  <si>
    <t>ул.Красноармейская д.50</t>
  </si>
  <si>
    <t>ул.Краснормейская д.54</t>
  </si>
  <si>
    <t>ул. Красноармейская  д.55</t>
  </si>
  <si>
    <t>итого     начислено</t>
  </si>
  <si>
    <t>ул.Красноамейская д.63</t>
  </si>
  <si>
    <t>ул.Красноармейская д. 65</t>
  </si>
  <si>
    <t>ИТОГО       начислено</t>
  </si>
  <si>
    <t xml:space="preserve">                          </t>
  </si>
  <si>
    <t xml:space="preserve">                    </t>
  </si>
  <si>
    <t xml:space="preserve">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</si>
  <si>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</t>
  </si>
  <si>
    <t xml:space="preserve">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</si>
  <si>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</si>
  <si>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</si>
  <si>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</t>
  </si>
  <si>
    <t xml:space="preserve">                                           </t>
  </si>
  <si>
    <t>ул.Красноармейская д.125</t>
  </si>
  <si>
    <t>ул.Красноармейская д 127</t>
  </si>
  <si>
    <t>ул.Красноармейская д.129</t>
  </si>
  <si>
    <t>ул.Ленинская д.109</t>
  </si>
  <si>
    <t>ул.Ленинская д.111</t>
  </si>
  <si>
    <t>ул.Ленинская д.130</t>
  </si>
  <si>
    <t>пер.Механизаторов д.4</t>
  </si>
  <si>
    <t>288.7</t>
  </si>
  <si>
    <t>ул.Мира д.31</t>
  </si>
  <si>
    <t>ул.Мира д.33</t>
  </si>
  <si>
    <t>ул.Мира д.34</t>
  </si>
  <si>
    <t>ул.Мира д.34-1</t>
  </si>
  <si>
    <t>ул.Мира д.36</t>
  </si>
  <si>
    <t>ул.Мира д.36-1</t>
  </si>
  <si>
    <t>ул.Мира д.38</t>
  </si>
  <si>
    <t>ул.Мира д.40</t>
  </si>
  <si>
    <t>ул.Мира д.42</t>
  </si>
  <si>
    <t>ул.Мира д.42-1</t>
  </si>
  <si>
    <t>ул.Мира д.44</t>
  </si>
  <si>
    <t>ул.Мира д.44-1</t>
  </si>
  <si>
    <t>ул.Мира д.44-2</t>
  </si>
  <si>
    <t>ул.Мира д.46</t>
  </si>
  <si>
    <t>ул.Мира д.46-1</t>
  </si>
  <si>
    <t>ИТОГО       оплачено</t>
  </si>
  <si>
    <t>ул.Мира д.46-2</t>
  </si>
  <si>
    <t>пер.Октябрьский д.7</t>
  </si>
  <si>
    <t>ИТОГО      оплочено</t>
  </si>
  <si>
    <t>пер.Парковый д.3</t>
  </si>
  <si>
    <t>ИТОГО    начисление</t>
  </si>
  <si>
    <t>пер. Парковый д.4</t>
  </si>
  <si>
    <t>содержание общего домогого оборудования</t>
  </si>
  <si>
    <t>ИТОГО начисленно</t>
  </si>
  <si>
    <t>ИТОГО оплаченно</t>
  </si>
  <si>
    <t>ул.Пионерская д.36</t>
  </si>
  <si>
    <t>ул.Пионерская д.37</t>
  </si>
  <si>
    <t>уд.Пионерская д.39</t>
  </si>
  <si>
    <t>ул.Пионерская  д.41</t>
  </si>
  <si>
    <t>пер.Пожарный д.9</t>
  </si>
  <si>
    <t>пер.Пожарный д.11</t>
  </si>
  <si>
    <t>пер.Пожарный д.14</t>
  </si>
  <si>
    <t>ул.Советская 128</t>
  </si>
  <si>
    <t>ул.Советская д.128б</t>
  </si>
  <si>
    <t>ул.Советская д.131</t>
  </si>
  <si>
    <t>ул.Труда д.11</t>
  </si>
  <si>
    <t>ул.Труда д.12</t>
  </si>
  <si>
    <t>Итого    начислено</t>
  </si>
  <si>
    <t>пер.Центральный д.1</t>
  </si>
  <si>
    <t>пер.Центральный д.2</t>
  </si>
  <si>
    <t>сожержание общего домового оборудования</t>
  </si>
  <si>
    <t>пер.Центральный д.2а</t>
  </si>
  <si>
    <t>ИТОГО             начислено</t>
  </si>
  <si>
    <t>пер.Центральный д.5а</t>
  </si>
  <si>
    <t>ИТОГО           начислено</t>
  </si>
  <si>
    <t>ИТОГО                         оплочено</t>
  </si>
  <si>
    <t>пер.Школьный д 8а</t>
  </si>
  <si>
    <t>пер.Юбилейный д.1</t>
  </si>
  <si>
    <t>ИТОГО               начислено</t>
  </si>
  <si>
    <t>ИТОГО                     оплачено</t>
  </si>
  <si>
    <t>адрес</t>
  </si>
  <si>
    <t>№п/п</t>
  </si>
  <si>
    <t>Итого</t>
  </si>
  <si>
    <t>Молодежная 28</t>
  </si>
  <si>
    <t>Дружбы 22 а</t>
  </si>
  <si>
    <t>Дружбы 22</t>
  </si>
  <si>
    <t>Дружбы 24</t>
  </si>
  <si>
    <t>Дружбы 26</t>
  </si>
  <si>
    <t>Комсомольская 34</t>
  </si>
  <si>
    <t>комсомольская 37</t>
  </si>
  <si>
    <t>комсомольская 39</t>
  </si>
  <si>
    <t>комсомольская 40-1</t>
  </si>
  <si>
    <t>комсомольская 40</t>
  </si>
  <si>
    <t>комсомольская 41</t>
  </si>
  <si>
    <t>комсомольская 42</t>
  </si>
  <si>
    <t>комсомольская 43</t>
  </si>
  <si>
    <t>комсомольская 45</t>
  </si>
  <si>
    <t>комсомольская 47</t>
  </si>
  <si>
    <t>комсомольская 32</t>
  </si>
  <si>
    <t>комсомольская 45-1</t>
  </si>
  <si>
    <t>Красноармейская 125-1</t>
  </si>
  <si>
    <t>Красноармейская 22</t>
  </si>
  <si>
    <t>Красноармейская 50</t>
  </si>
  <si>
    <t>Красноармейская 54</t>
  </si>
  <si>
    <t>Красноармейская 55</t>
  </si>
  <si>
    <t>Красноармейская 63</t>
  </si>
  <si>
    <t>Красноармейская 65</t>
  </si>
  <si>
    <t>Красноармейская 125</t>
  </si>
  <si>
    <t>Красноармейская 127</t>
  </si>
  <si>
    <t>Красноармейская 129</t>
  </si>
  <si>
    <t>Ленинская 109</t>
  </si>
  <si>
    <t>Ленинская 111</t>
  </si>
  <si>
    <t>Ленинская 130</t>
  </si>
  <si>
    <t>Механизаторов 4</t>
  </si>
  <si>
    <t>Мира 31</t>
  </si>
  <si>
    <t>Мира 33</t>
  </si>
  <si>
    <t>Мира34</t>
  </si>
  <si>
    <t>Мира34-1</t>
  </si>
  <si>
    <t>Мира 36</t>
  </si>
  <si>
    <t>Мира 36-1</t>
  </si>
  <si>
    <t>Мира 38</t>
  </si>
  <si>
    <t>Мира 40</t>
  </si>
  <si>
    <t>Мира 42</t>
  </si>
  <si>
    <t>Мира 42-1</t>
  </si>
  <si>
    <t>Мира 44</t>
  </si>
  <si>
    <t>Мира 44-1</t>
  </si>
  <si>
    <t>Мира 44-2</t>
  </si>
  <si>
    <t>Мира 46</t>
  </si>
  <si>
    <t>Мира 46-1</t>
  </si>
  <si>
    <t>Мира 46-2</t>
  </si>
  <si>
    <t>октябрьский 7</t>
  </si>
  <si>
    <t>Парковый 3</t>
  </si>
  <si>
    <t>Парковый 4</t>
  </si>
  <si>
    <t>Пионерская 36</t>
  </si>
  <si>
    <t>Пионерская 37</t>
  </si>
  <si>
    <t>Пионерская 41</t>
  </si>
  <si>
    <t>Пионерская 39</t>
  </si>
  <si>
    <t>Пожарный 9</t>
  </si>
  <si>
    <t>Пожарный 11</t>
  </si>
  <si>
    <t>Пожарный 14</t>
  </si>
  <si>
    <t>Советская 128</t>
  </si>
  <si>
    <t>Советская 128 б</t>
  </si>
  <si>
    <t>Советская 131</t>
  </si>
  <si>
    <t>Труда 11</t>
  </si>
  <si>
    <t>Труда 12</t>
  </si>
  <si>
    <t>Центральный 1</t>
  </si>
  <si>
    <t>Центральный 2</t>
  </si>
  <si>
    <t>Центральный 2 а</t>
  </si>
  <si>
    <t>Центральный 5 а</t>
  </si>
  <si>
    <t>Школьный 8 а</t>
  </si>
  <si>
    <t>Юблейный 1</t>
  </si>
  <si>
    <t xml:space="preserve">ноябрь </t>
  </si>
  <si>
    <t>Сводная ведомость 2014 год</t>
  </si>
  <si>
    <t>Сводная ведомость 2014год</t>
  </si>
  <si>
    <t>Вода</t>
  </si>
  <si>
    <t>Своная  ведомость 2014год</t>
  </si>
  <si>
    <t xml:space="preserve"> </t>
  </si>
  <si>
    <t>оплата</t>
  </si>
  <si>
    <t>Своная ведомость 2014год</t>
  </si>
  <si>
    <t>Вода благ.</t>
  </si>
  <si>
    <t>Сводная ведомость 2014год   ул. (пер. )</t>
  </si>
  <si>
    <t>Сводная ведомость 2014 год ул. (пер. )</t>
  </si>
  <si>
    <t>Сводная ведомость 2014  год ул. (пер. )</t>
  </si>
  <si>
    <t xml:space="preserve">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</si>
  <si>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</si>
  <si>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</si>
  <si>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</si>
  <si>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 xml:space="preserve">  </t>
  </si>
  <si>
    <t xml:space="preserve">    </t>
  </si>
</sst>
</file>

<file path=xl/styles.xml><?xml version="1.0" encoding="utf-8"?>
<styleSheet xmlns="http://schemas.openxmlformats.org/spreadsheetml/2006/main">
  <numFmts count="1">
    <numFmt numFmtId="164" formatCode="#,##0.00_р_."/>
  </numFmts>
  <fonts count="7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Fill="1"/>
    <xf numFmtId="0" fontId="0" fillId="0" borderId="1" xfId="0" applyFill="1" applyBorder="1" applyAlignment="1"/>
    <xf numFmtId="0" fontId="0" fillId="0" borderId="1" xfId="0" applyFill="1" applyBorder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2" fontId="0" fillId="0" borderId="1" xfId="0" applyNumberFormat="1" applyFill="1" applyBorder="1"/>
    <xf numFmtId="0" fontId="0" fillId="0" borderId="1" xfId="0" applyFill="1" applyBorder="1" applyAlignment="1">
      <alignment horizontal="right"/>
    </xf>
    <xf numFmtId="0" fontId="2" fillId="0" borderId="1" xfId="0" applyFont="1" applyFill="1" applyBorder="1"/>
    <xf numFmtId="0" fontId="0" fillId="2" borderId="0" xfId="0" applyFill="1"/>
    <xf numFmtId="0" fontId="0" fillId="2" borderId="1" xfId="0" applyFill="1" applyBorder="1" applyAlignment="1"/>
    <xf numFmtId="0" fontId="0" fillId="2" borderId="1" xfId="0" applyFill="1" applyBorder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2" fontId="0" fillId="2" borderId="1" xfId="0" applyNumberFormat="1" applyFill="1" applyBorder="1"/>
    <xf numFmtId="0" fontId="2" fillId="2" borderId="1" xfId="0" applyFont="1" applyFill="1" applyBorder="1"/>
    <xf numFmtId="2" fontId="0" fillId="2" borderId="0" xfId="0" applyNumberFormat="1" applyFill="1" applyBorder="1"/>
    <xf numFmtId="0" fontId="0" fillId="2" borderId="1" xfId="0" applyFill="1" applyBorder="1" applyAlignment="1">
      <alignment horizontal="right"/>
    </xf>
    <xf numFmtId="0" fontId="0" fillId="2" borderId="2" xfId="0" applyFill="1" applyBorder="1"/>
    <xf numFmtId="2" fontId="0" fillId="2" borderId="2" xfId="0" applyNumberFormat="1" applyFill="1" applyBorder="1"/>
    <xf numFmtId="0" fontId="0" fillId="0" borderId="1" xfId="0" applyBorder="1" applyAlignment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2" fontId="0" fillId="0" borderId="2" xfId="0" applyNumberFormat="1" applyFill="1" applyBorder="1"/>
    <xf numFmtId="2" fontId="0" fillId="0" borderId="0" xfId="0" applyNumberFormat="1"/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/>
    <xf numFmtId="2" fontId="0" fillId="0" borderId="0" xfId="0" applyNumberFormat="1" applyFill="1"/>
    <xf numFmtId="2" fontId="0" fillId="0" borderId="0" xfId="0" applyNumberFormat="1" applyFill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0" fillId="0" borderId="1" xfId="0" applyFont="1" applyFill="1" applyBorder="1"/>
    <xf numFmtId="2" fontId="0" fillId="0" borderId="1" xfId="0" applyNumberFormat="1" applyFont="1" applyFill="1" applyBorder="1"/>
    <xf numFmtId="2" fontId="0" fillId="0" borderId="1" xfId="0" applyNumberFormat="1" applyBorder="1"/>
    <xf numFmtId="0" fontId="1" fillId="0" borderId="1" xfId="0" applyFont="1" applyBorder="1"/>
    <xf numFmtId="164" fontId="1" fillId="0" borderId="1" xfId="0" applyNumberFormat="1" applyFont="1" applyBorder="1"/>
    <xf numFmtId="0" fontId="0" fillId="2" borderId="0" xfId="0" applyFill="1" applyBorder="1"/>
    <xf numFmtId="0" fontId="0" fillId="0" borderId="2" xfId="0" applyFill="1" applyBorder="1"/>
    <xf numFmtId="0" fontId="0" fillId="2" borderId="1" xfId="0" applyFont="1" applyFill="1" applyBorder="1"/>
    <xf numFmtId="2" fontId="0" fillId="2" borderId="1" xfId="0" applyNumberFormat="1" applyFont="1" applyFill="1" applyBorder="1"/>
    <xf numFmtId="0" fontId="2" fillId="2" borderId="0" xfId="0" applyFont="1" applyFill="1" applyBorder="1"/>
    <xf numFmtId="0" fontId="0" fillId="0" borderId="2" xfId="0" applyFill="1" applyBorder="1" applyAlignment="1">
      <alignment horizontal="right"/>
    </xf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4" fontId="0" fillId="0" borderId="0" xfId="0" applyNumberFormat="1"/>
    <xf numFmtId="2" fontId="1" fillId="0" borderId="1" xfId="0" applyNumberFormat="1" applyFont="1" applyFill="1" applyBorder="1"/>
    <xf numFmtId="2" fontId="1" fillId="0" borderId="1" xfId="0" applyNumberFormat="1" applyFont="1" applyBorder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0" xfId="0" applyFont="1"/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J19" sqref="J19"/>
    </sheetView>
  </sheetViews>
  <sheetFormatPr defaultRowHeight="15"/>
  <cols>
    <col min="9" max="9" width="9.28515625" bestFit="1" customWidth="1"/>
    <col min="13" max="13" width="9.28515625" bestFit="1" customWidth="1"/>
  </cols>
  <sheetData>
    <row r="1" spans="1:13">
      <c r="A1" s="70" t="s">
        <v>208</v>
      </c>
      <c r="B1" s="70"/>
      <c r="C1" s="70"/>
      <c r="D1" s="70"/>
      <c r="E1" s="70"/>
      <c r="F1" s="70" t="s">
        <v>4</v>
      </c>
      <c r="G1" s="70"/>
      <c r="H1" s="70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5</v>
      </c>
      <c r="B3" s="2"/>
      <c r="C3" s="2" t="s">
        <v>6</v>
      </c>
      <c r="D3" s="2">
        <v>517.20000000000005</v>
      </c>
      <c r="E3" s="3" t="s">
        <v>7</v>
      </c>
      <c r="F3" s="2"/>
      <c r="G3" s="70"/>
      <c r="H3" s="70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8</v>
      </c>
      <c r="B5" s="5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 t="s">
        <v>15</v>
      </c>
      <c r="I5" s="6" t="s">
        <v>16</v>
      </c>
      <c r="J5" s="6" t="s">
        <v>17</v>
      </c>
      <c r="K5" s="6"/>
      <c r="L5" s="6" t="s">
        <v>18</v>
      </c>
      <c r="M5" s="7" t="s">
        <v>19</v>
      </c>
    </row>
    <row r="6" spans="1:13">
      <c r="A6" s="4"/>
      <c r="B6" s="5"/>
      <c r="C6" s="6"/>
      <c r="D6" s="6"/>
      <c r="E6" s="6"/>
      <c r="F6" s="6"/>
      <c r="G6" s="6"/>
      <c r="H6" s="6"/>
      <c r="I6" s="60"/>
      <c r="J6" s="6">
        <v>-22766.01</v>
      </c>
      <c r="K6" s="6"/>
      <c r="L6" s="6"/>
      <c r="M6" s="7"/>
    </row>
    <row r="7" spans="1:13">
      <c r="A7" s="3" t="s">
        <v>20</v>
      </c>
      <c r="B7" s="3">
        <v>3915.2</v>
      </c>
      <c r="C7" s="3"/>
      <c r="D7" s="3">
        <v>332.5</v>
      </c>
      <c r="E7" s="3"/>
      <c r="F7" s="3">
        <v>846.75</v>
      </c>
      <c r="G7" s="3"/>
      <c r="H7" s="3">
        <v>362.04</v>
      </c>
      <c r="I7" s="3">
        <f t="shared" ref="I7:I13" si="0">SUM(B7:H7)</f>
        <v>5456.49</v>
      </c>
      <c r="J7" s="8">
        <v>3260</v>
      </c>
      <c r="K7" s="3"/>
      <c r="L7" s="8">
        <f>SUM(J7:K7)</f>
        <v>3260</v>
      </c>
      <c r="M7" s="8">
        <v>2196.4899999999998</v>
      </c>
    </row>
    <row r="8" spans="1:13">
      <c r="A8" s="3" t="s">
        <v>21</v>
      </c>
      <c r="B8" s="3">
        <v>3915.2</v>
      </c>
      <c r="C8" s="3">
        <v>0</v>
      </c>
      <c r="D8" s="3">
        <v>1050.7</v>
      </c>
      <c r="E8" s="3">
        <v>0</v>
      </c>
      <c r="F8" s="8">
        <v>2675.73</v>
      </c>
      <c r="G8" s="9"/>
      <c r="H8" s="3">
        <v>362.04</v>
      </c>
      <c r="I8" s="8">
        <f t="shared" si="0"/>
        <v>8003.6699999999992</v>
      </c>
      <c r="J8" s="8">
        <v>11188</v>
      </c>
      <c r="K8" s="3"/>
      <c r="L8" s="8">
        <f t="shared" ref="L8:L18" si="1">SUM(J8:K8)</f>
        <v>11188</v>
      </c>
      <c r="M8" s="8">
        <f t="shared" ref="M8:M18" si="2">I8-L8</f>
        <v>-3184.3300000000008</v>
      </c>
    </row>
    <row r="9" spans="1:13">
      <c r="A9" s="3" t="s">
        <v>22</v>
      </c>
      <c r="B9" s="3">
        <v>3915.2</v>
      </c>
      <c r="C9" s="3">
        <v>0</v>
      </c>
      <c r="D9" s="3">
        <v>611.79999999999995</v>
      </c>
      <c r="E9" s="3">
        <v>0</v>
      </c>
      <c r="F9" s="8">
        <v>1558.02</v>
      </c>
      <c r="G9" s="9">
        <f t="shared" ref="G9:G14" si="3">G8</f>
        <v>0</v>
      </c>
      <c r="H9" s="3">
        <v>362.04</v>
      </c>
      <c r="I9" s="3">
        <f t="shared" si="0"/>
        <v>6447.06</v>
      </c>
      <c r="J9" s="8">
        <v>9327.7900000000009</v>
      </c>
      <c r="K9" s="3"/>
      <c r="L9" s="8">
        <f t="shared" si="1"/>
        <v>9327.7900000000009</v>
      </c>
      <c r="M9" s="8">
        <f t="shared" si="2"/>
        <v>-2880.7300000000005</v>
      </c>
    </row>
    <row r="10" spans="1:13">
      <c r="A10" s="3" t="s">
        <v>23</v>
      </c>
      <c r="B10" s="3">
        <v>3915.2</v>
      </c>
      <c r="C10" s="3">
        <v>0</v>
      </c>
      <c r="D10" s="3">
        <v>585.20000000000005</v>
      </c>
      <c r="E10" s="3">
        <v>0</v>
      </c>
      <c r="F10" s="8">
        <v>1490.28</v>
      </c>
      <c r="G10" s="9">
        <f t="shared" si="3"/>
        <v>0</v>
      </c>
      <c r="H10" s="3">
        <v>362.04</v>
      </c>
      <c r="I10" s="3">
        <f t="shared" si="0"/>
        <v>6352.7199999999993</v>
      </c>
      <c r="J10" s="8">
        <v>5960</v>
      </c>
      <c r="K10" s="3"/>
      <c r="L10" s="8">
        <f t="shared" si="1"/>
        <v>5960</v>
      </c>
      <c r="M10" s="8">
        <f t="shared" si="2"/>
        <v>392.71999999999935</v>
      </c>
    </row>
    <row r="11" spans="1:13">
      <c r="A11" s="3" t="s">
        <v>24</v>
      </c>
      <c r="B11" s="3">
        <v>3915.2</v>
      </c>
      <c r="C11" s="3">
        <v>0</v>
      </c>
      <c r="D11" s="3">
        <v>412.3</v>
      </c>
      <c r="E11" s="3">
        <v>0</v>
      </c>
      <c r="F11" s="8">
        <v>1049.97</v>
      </c>
      <c r="G11" s="9">
        <f t="shared" si="3"/>
        <v>0</v>
      </c>
      <c r="H11" s="3">
        <v>362.04</v>
      </c>
      <c r="I11" s="3">
        <f t="shared" si="0"/>
        <v>5739.51</v>
      </c>
      <c r="J11" s="8">
        <v>3635</v>
      </c>
      <c r="K11" s="3"/>
      <c r="L11" s="8">
        <f t="shared" si="1"/>
        <v>3635</v>
      </c>
      <c r="M11" s="8">
        <f t="shared" si="2"/>
        <v>2104.5100000000002</v>
      </c>
    </row>
    <row r="12" spans="1:13">
      <c r="A12" s="3" t="s">
        <v>25</v>
      </c>
      <c r="B12" s="3">
        <v>4276.2</v>
      </c>
      <c r="C12" s="3">
        <v>0</v>
      </c>
      <c r="D12" s="3">
        <v>399</v>
      </c>
      <c r="E12" s="3">
        <v>0</v>
      </c>
      <c r="F12" s="8">
        <v>779.01</v>
      </c>
      <c r="G12" s="9">
        <f t="shared" si="3"/>
        <v>0</v>
      </c>
      <c r="H12" s="9">
        <v>397.59</v>
      </c>
      <c r="I12" s="3">
        <f t="shared" si="0"/>
        <v>5851.8</v>
      </c>
      <c r="J12" s="8">
        <v>3600</v>
      </c>
      <c r="K12" s="3"/>
      <c r="L12" s="8">
        <f t="shared" si="1"/>
        <v>3600</v>
      </c>
      <c r="M12" s="8">
        <f t="shared" si="2"/>
        <v>2251.8000000000002</v>
      </c>
    </row>
    <row r="13" spans="1:13">
      <c r="A13" s="3" t="s">
        <v>26</v>
      </c>
      <c r="B13" s="3">
        <v>4267.2</v>
      </c>
      <c r="C13" s="3">
        <v>0</v>
      </c>
      <c r="D13" s="3">
        <v>1166.8</v>
      </c>
      <c r="E13" s="3">
        <v>0</v>
      </c>
      <c r="F13" s="8">
        <v>2878.95</v>
      </c>
      <c r="G13" s="9">
        <f t="shared" si="3"/>
        <v>0</v>
      </c>
      <c r="H13" s="9">
        <v>395.59</v>
      </c>
      <c r="I13" s="3">
        <f t="shared" si="0"/>
        <v>8708.5400000000009</v>
      </c>
      <c r="J13" s="8">
        <v>12554.46</v>
      </c>
      <c r="K13" s="3"/>
      <c r="L13" s="8">
        <f t="shared" si="1"/>
        <v>12554.46</v>
      </c>
      <c r="M13" s="8">
        <f t="shared" si="2"/>
        <v>-3845.9199999999983</v>
      </c>
    </row>
    <row r="14" spans="1:13">
      <c r="A14" s="3" t="s">
        <v>27</v>
      </c>
      <c r="B14" s="3">
        <v>4453.2299999999996</v>
      </c>
      <c r="C14" s="3">
        <v>0</v>
      </c>
      <c r="D14" s="3">
        <v>429.35</v>
      </c>
      <c r="E14" s="3">
        <v>0</v>
      </c>
      <c r="F14" s="8">
        <v>1108.56</v>
      </c>
      <c r="G14" s="3">
        <f t="shared" si="3"/>
        <v>0</v>
      </c>
      <c r="H14" s="3">
        <v>411.53</v>
      </c>
      <c r="I14" s="3">
        <f>SUM(B14:H14)</f>
        <v>6402.6699999999992</v>
      </c>
      <c r="J14" s="3">
        <v>3621.8</v>
      </c>
      <c r="K14" s="3"/>
      <c r="L14" s="8">
        <f t="shared" si="1"/>
        <v>3621.8</v>
      </c>
      <c r="M14" s="8">
        <f t="shared" si="2"/>
        <v>2780.869999999999</v>
      </c>
    </row>
    <row r="15" spans="1:13">
      <c r="A15" s="3" t="s">
        <v>28</v>
      </c>
      <c r="B15" s="3">
        <v>4453.2299999999996</v>
      </c>
      <c r="C15" s="3">
        <v>0</v>
      </c>
      <c r="D15" s="3">
        <v>526.29999999999995</v>
      </c>
      <c r="E15" s="3">
        <v>0</v>
      </c>
      <c r="F15" s="8">
        <v>1343.68</v>
      </c>
      <c r="G15" s="3">
        <f>G14</f>
        <v>0</v>
      </c>
      <c r="H15" s="3">
        <v>411.53</v>
      </c>
      <c r="I15" s="3">
        <f>SUM(B15:H15)</f>
        <v>6734.74</v>
      </c>
      <c r="J15" s="3">
        <v>6401</v>
      </c>
      <c r="K15" s="3"/>
      <c r="L15" s="8">
        <f t="shared" si="1"/>
        <v>6401</v>
      </c>
      <c r="M15" s="8">
        <f t="shared" si="2"/>
        <v>333.73999999999978</v>
      </c>
    </row>
    <row r="16" spans="1:13">
      <c r="A16" s="3" t="s">
        <v>29</v>
      </c>
      <c r="B16" s="3">
        <v>4453.2299999999996</v>
      </c>
      <c r="C16" s="3">
        <v>0</v>
      </c>
      <c r="D16" s="3">
        <v>346.25</v>
      </c>
      <c r="E16" s="3"/>
      <c r="F16" s="8">
        <v>884</v>
      </c>
      <c r="G16" s="3">
        <f>G15</f>
        <v>0</v>
      </c>
      <c r="H16" s="3">
        <v>411.53</v>
      </c>
      <c r="I16" s="3">
        <f>SUM(B16:H16)</f>
        <v>6095.0099999999993</v>
      </c>
      <c r="J16" s="3">
        <v>3856</v>
      </c>
      <c r="K16" s="3"/>
      <c r="L16" s="8">
        <f t="shared" si="1"/>
        <v>3856</v>
      </c>
      <c r="M16" s="8">
        <f t="shared" si="2"/>
        <v>2239.0099999999993</v>
      </c>
    </row>
    <row r="17" spans="1:13">
      <c r="A17" s="3" t="s">
        <v>30</v>
      </c>
      <c r="B17" s="3">
        <v>4453.2299999999996</v>
      </c>
      <c r="C17" s="3">
        <v>0</v>
      </c>
      <c r="D17" s="3">
        <v>387.8</v>
      </c>
      <c r="E17" s="3"/>
      <c r="F17" s="8">
        <v>990.08</v>
      </c>
      <c r="G17" s="3">
        <f>G14</f>
        <v>0</v>
      </c>
      <c r="H17" s="3">
        <v>411.53</v>
      </c>
      <c r="I17" s="3">
        <f>SUM(B17:H17)</f>
        <v>6242.6399999999994</v>
      </c>
      <c r="J17" s="3">
        <v>7147</v>
      </c>
      <c r="K17" s="3"/>
      <c r="L17" s="8">
        <f t="shared" si="1"/>
        <v>7147</v>
      </c>
      <c r="M17" s="8">
        <f t="shared" si="2"/>
        <v>-904.36000000000058</v>
      </c>
    </row>
    <row r="18" spans="1:13">
      <c r="A18" s="3" t="s">
        <v>31</v>
      </c>
      <c r="B18" s="3">
        <v>4453.2299999999996</v>
      </c>
      <c r="C18" s="3"/>
      <c r="D18" s="3">
        <v>941.8</v>
      </c>
      <c r="E18" s="3"/>
      <c r="F18" s="8">
        <v>2404.48</v>
      </c>
      <c r="G18" s="3"/>
      <c r="H18" s="3">
        <v>411.53</v>
      </c>
      <c r="I18" s="3">
        <f>SUM(B18:H18)</f>
        <v>8211.0400000000009</v>
      </c>
      <c r="J18" s="3">
        <v>8705.73</v>
      </c>
      <c r="K18" s="3"/>
      <c r="L18" s="8">
        <f t="shared" si="1"/>
        <v>8705.73</v>
      </c>
      <c r="M18" s="8">
        <f t="shared" si="2"/>
        <v>-494.68999999999869</v>
      </c>
    </row>
    <row r="19" spans="1:13">
      <c r="A19" s="10" t="s">
        <v>32</v>
      </c>
      <c r="B19" s="3">
        <f>SUM(B7:B18)</f>
        <v>50385.549999999988</v>
      </c>
      <c r="C19" s="3">
        <f t="shared" ref="C19:K19" si="4">SUM(C7:C13)</f>
        <v>0</v>
      </c>
      <c r="D19" s="3">
        <f>SUM(D7:D18)</f>
        <v>7189.8000000000011</v>
      </c>
      <c r="E19" s="3">
        <f t="shared" si="4"/>
        <v>0</v>
      </c>
      <c r="F19" s="3">
        <f>SUM(F7:F18)</f>
        <v>18009.509999999998</v>
      </c>
      <c r="G19" s="3">
        <f t="shared" si="4"/>
        <v>0</v>
      </c>
      <c r="H19" s="3">
        <f>SUM(H7:H18)</f>
        <v>4661.0299999999988</v>
      </c>
      <c r="I19" s="8">
        <f>SUM(I7:I18)</f>
        <v>80245.890000000014</v>
      </c>
      <c r="J19" s="8">
        <f>SUM(J6:J18)</f>
        <v>56490.770000000004</v>
      </c>
      <c r="K19" s="3">
        <f t="shared" si="4"/>
        <v>0</v>
      </c>
      <c r="L19" s="3">
        <f>SUM(L7:L18)</f>
        <v>79256.78</v>
      </c>
      <c r="M19" s="8">
        <f>I19-J19</f>
        <v>23755.12000000001</v>
      </c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J19" sqref="J19"/>
    </sheetView>
  </sheetViews>
  <sheetFormatPr defaultRowHeight="15"/>
  <cols>
    <col min="9" max="9" width="9.85546875" customWidth="1"/>
    <col min="10" max="10" width="9.42578125" customWidth="1"/>
    <col min="12" max="12" width="10" customWidth="1"/>
  </cols>
  <sheetData>
    <row r="1" spans="1:13">
      <c r="A1" s="72" t="s">
        <v>209</v>
      </c>
      <c r="B1" s="72"/>
      <c r="C1" s="72"/>
      <c r="D1" s="72"/>
      <c r="E1" s="72"/>
      <c r="F1" s="73" t="s">
        <v>51</v>
      </c>
      <c r="G1" s="73"/>
      <c r="H1" s="73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5</v>
      </c>
      <c r="B3" s="12"/>
      <c r="C3" s="12" t="s">
        <v>6</v>
      </c>
      <c r="D3" s="12">
        <v>870.4</v>
      </c>
      <c r="E3" s="13" t="s">
        <v>7</v>
      </c>
      <c r="F3" s="12"/>
      <c r="G3" s="72"/>
      <c r="H3" s="72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8</v>
      </c>
      <c r="B5" s="15" t="s">
        <v>9</v>
      </c>
      <c r="C5" s="16" t="s">
        <v>10</v>
      </c>
      <c r="D5" s="16" t="s">
        <v>11</v>
      </c>
      <c r="E5" s="16" t="s">
        <v>12</v>
      </c>
      <c r="F5" s="16" t="s">
        <v>34</v>
      </c>
      <c r="G5" s="16" t="s">
        <v>35</v>
      </c>
      <c r="H5" s="16" t="s">
        <v>15</v>
      </c>
      <c r="I5" s="16" t="s">
        <v>43</v>
      </c>
      <c r="J5" s="16" t="s">
        <v>17</v>
      </c>
      <c r="K5" s="16"/>
      <c r="L5" s="16" t="s">
        <v>18</v>
      </c>
      <c r="M5" s="17" t="s">
        <v>19</v>
      </c>
    </row>
    <row r="6" spans="1:13">
      <c r="A6" s="14"/>
      <c r="B6" s="15"/>
      <c r="C6" s="16"/>
      <c r="D6" s="16"/>
      <c r="E6" s="16"/>
      <c r="F6" s="16"/>
      <c r="G6" s="16"/>
      <c r="H6" s="16"/>
      <c r="I6" s="16"/>
      <c r="J6" s="16">
        <v>-30683.52</v>
      </c>
      <c r="K6" s="16"/>
      <c r="L6" s="16"/>
      <c r="M6" s="17"/>
    </row>
    <row r="7" spans="1:13">
      <c r="A7" s="13" t="s">
        <v>20</v>
      </c>
      <c r="B7" s="52">
        <v>6588.93</v>
      </c>
      <c r="C7" s="52"/>
      <c r="D7" s="52">
        <v>1130.5</v>
      </c>
      <c r="E7" s="52"/>
      <c r="F7" s="53">
        <v>2878.98</v>
      </c>
      <c r="G7" s="52">
        <v>174.08</v>
      </c>
      <c r="H7" s="52">
        <v>609.28</v>
      </c>
      <c r="I7" s="53">
        <f>SUM(B7:H7)</f>
        <v>11381.77</v>
      </c>
      <c r="J7" s="53">
        <v>3856.45</v>
      </c>
      <c r="K7" s="52"/>
      <c r="L7" s="53">
        <f>SUM(J7:K7)</f>
        <v>3856.45</v>
      </c>
      <c r="M7" s="53">
        <f>I7-L7</f>
        <v>7525.3200000000006</v>
      </c>
    </row>
    <row r="8" spans="1:13">
      <c r="A8" s="13" t="s">
        <v>21</v>
      </c>
      <c r="B8" s="52">
        <v>6588.93</v>
      </c>
      <c r="C8" s="52"/>
      <c r="D8" s="52">
        <v>1103.9000000000001</v>
      </c>
      <c r="E8" s="52"/>
      <c r="F8" s="53">
        <v>2811.24</v>
      </c>
      <c r="G8" s="52">
        <v>174.08</v>
      </c>
      <c r="H8" s="52">
        <v>609.28</v>
      </c>
      <c r="I8" s="53">
        <f t="shared" ref="I8:I16" si="0">SUM(B8:H8)</f>
        <v>11287.43</v>
      </c>
      <c r="J8" s="53">
        <v>7377.52</v>
      </c>
      <c r="K8" s="52"/>
      <c r="L8" s="53">
        <f t="shared" ref="L8:L18" si="1">SUM(J8:K8)</f>
        <v>7377.52</v>
      </c>
      <c r="M8" s="53">
        <f t="shared" ref="M8:M18" si="2">I8-L8</f>
        <v>3909.91</v>
      </c>
    </row>
    <row r="9" spans="1:13">
      <c r="A9" s="13" t="s">
        <v>22</v>
      </c>
      <c r="B9" s="52">
        <v>6588.93</v>
      </c>
      <c r="C9" s="52"/>
      <c r="D9" s="52">
        <v>1436.4</v>
      </c>
      <c r="E9" s="52"/>
      <c r="F9" s="53">
        <v>3725.73</v>
      </c>
      <c r="G9" s="52">
        <v>174.08</v>
      </c>
      <c r="H9" s="52">
        <v>609.28</v>
      </c>
      <c r="I9" s="53">
        <f t="shared" si="0"/>
        <v>12534.42</v>
      </c>
      <c r="J9" s="53">
        <v>9055.66</v>
      </c>
      <c r="K9" s="52"/>
      <c r="L9" s="53">
        <f t="shared" si="1"/>
        <v>9055.66</v>
      </c>
      <c r="M9" s="53">
        <f t="shared" si="2"/>
        <v>3478.76</v>
      </c>
    </row>
    <row r="10" spans="1:13">
      <c r="A10" s="13" t="s">
        <v>23</v>
      </c>
      <c r="B10" s="52">
        <v>6588.93</v>
      </c>
      <c r="C10" s="52"/>
      <c r="D10" s="52">
        <v>1330</v>
      </c>
      <c r="E10" s="52"/>
      <c r="F10" s="53">
        <v>3204.13</v>
      </c>
      <c r="G10" s="52">
        <v>174.08</v>
      </c>
      <c r="H10" s="52">
        <v>609.28</v>
      </c>
      <c r="I10" s="53">
        <f t="shared" si="0"/>
        <v>11906.420000000002</v>
      </c>
      <c r="J10" s="53">
        <v>7927.59</v>
      </c>
      <c r="K10" s="52"/>
      <c r="L10" s="53">
        <f t="shared" si="1"/>
        <v>7927.59</v>
      </c>
      <c r="M10" s="53">
        <f t="shared" si="2"/>
        <v>3978.8300000000017</v>
      </c>
    </row>
    <row r="11" spans="1:13">
      <c r="A11" s="13" t="s">
        <v>24</v>
      </c>
      <c r="B11" s="52">
        <v>6588.93</v>
      </c>
      <c r="C11" s="52"/>
      <c r="D11" s="52">
        <v>1449.7</v>
      </c>
      <c r="E11" s="52"/>
      <c r="F11" s="53">
        <v>3691.86</v>
      </c>
      <c r="G11" s="52">
        <v>174.08</v>
      </c>
      <c r="H11" s="52">
        <v>609.28</v>
      </c>
      <c r="I11" s="53">
        <f t="shared" si="0"/>
        <v>12513.85</v>
      </c>
      <c r="J11" s="53">
        <v>10358.02</v>
      </c>
      <c r="K11" s="52"/>
      <c r="L11" s="53">
        <f t="shared" si="1"/>
        <v>10358.02</v>
      </c>
      <c r="M11" s="53">
        <f t="shared" si="2"/>
        <v>2155.83</v>
      </c>
    </row>
    <row r="12" spans="1:13">
      <c r="A12" s="13" t="s">
        <v>25</v>
      </c>
      <c r="B12" s="52">
        <v>6588.93</v>
      </c>
      <c r="C12" s="52"/>
      <c r="D12" s="52">
        <v>1396.5</v>
      </c>
      <c r="E12" s="52">
        <v>66.5</v>
      </c>
      <c r="F12" s="53">
        <v>3556.38</v>
      </c>
      <c r="G12" s="52">
        <v>125.28</v>
      </c>
      <c r="H12" s="52">
        <v>607.13</v>
      </c>
      <c r="I12" s="53">
        <f t="shared" si="0"/>
        <v>12340.720000000001</v>
      </c>
      <c r="J12" s="53">
        <v>6292.8</v>
      </c>
      <c r="K12" s="52"/>
      <c r="L12" s="53">
        <f t="shared" si="1"/>
        <v>6292.8</v>
      </c>
      <c r="M12" s="53">
        <f t="shared" si="2"/>
        <v>6047.920000000001</v>
      </c>
    </row>
    <row r="13" spans="1:13">
      <c r="A13" s="13" t="s">
        <v>26</v>
      </c>
      <c r="B13" s="52">
        <v>6588.93</v>
      </c>
      <c r="C13" s="52"/>
      <c r="D13" s="52">
        <v>1672.55</v>
      </c>
      <c r="E13" s="52">
        <v>26.6</v>
      </c>
      <c r="F13" s="53">
        <v>4098.3</v>
      </c>
      <c r="G13" s="52">
        <v>125.28</v>
      </c>
      <c r="H13" s="52">
        <v>607.13</v>
      </c>
      <c r="I13" s="53">
        <f t="shared" si="0"/>
        <v>13118.79</v>
      </c>
      <c r="J13" s="53">
        <v>16123.78</v>
      </c>
      <c r="K13" s="52"/>
      <c r="L13" s="53">
        <f t="shared" si="1"/>
        <v>16123.78</v>
      </c>
      <c r="M13" s="53">
        <f t="shared" si="2"/>
        <v>-3004.99</v>
      </c>
    </row>
    <row r="14" spans="1:13">
      <c r="A14" s="13" t="s">
        <v>27</v>
      </c>
      <c r="B14" s="52">
        <v>6931.07</v>
      </c>
      <c r="C14" s="52"/>
      <c r="D14" s="52">
        <v>1146.78</v>
      </c>
      <c r="E14" s="52">
        <v>13.85</v>
      </c>
      <c r="F14" s="53">
        <v>2934.96</v>
      </c>
      <c r="G14" s="52">
        <v>121.84</v>
      </c>
      <c r="H14" s="52">
        <v>622.83000000000004</v>
      </c>
      <c r="I14" s="53">
        <f t="shared" si="0"/>
        <v>11771.33</v>
      </c>
      <c r="J14" s="53">
        <v>8487.18</v>
      </c>
      <c r="K14" s="52"/>
      <c r="L14" s="53">
        <f t="shared" si="1"/>
        <v>8487.18</v>
      </c>
      <c r="M14" s="53">
        <f t="shared" si="2"/>
        <v>3284.1499999999996</v>
      </c>
    </row>
    <row r="15" spans="1:13">
      <c r="A15" s="13" t="s">
        <v>28</v>
      </c>
      <c r="B15" s="52">
        <v>6931.07</v>
      </c>
      <c r="C15" s="52"/>
      <c r="D15" s="52">
        <v>1631.53</v>
      </c>
      <c r="E15" s="52"/>
      <c r="F15" s="53">
        <v>4165.3599999999997</v>
      </c>
      <c r="G15" s="52">
        <v>121.84</v>
      </c>
      <c r="H15" s="52">
        <v>622.83000000000004</v>
      </c>
      <c r="I15" s="53">
        <f t="shared" si="0"/>
        <v>13472.63</v>
      </c>
      <c r="J15" s="53">
        <v>22836.67</v>
      </c>
      <c r="K15" s="52"/>
      <c r="L15" s="53">
        <f t="shared" si="1"/>
        <v>22836.67</v>
      </c>
      <c r="M15" s="53">
        <f t="shared" si="2"/>
        <v>-9364.0399999999991</v>
      </c>
    </row>
    <row r="16" spans="1:13">
      <c r="A16" s="13" t="s">
        <v>29</v>
      </c>
      <c r="B16" s="52">
        <v>6931.07</v>
      </c>
      <c r="C16" s="52"/>
      <c r="D16" s="52">
        <v>1454.25</v>
      </c>
      <c r="E16" s="52"/>
      <c r="F16" s="53">
        <v>3712.74</v>
      </c>
      <c r="G16" s="52">
        <v>121.84</v>
      </c>
      <c r="H16" s="52">
        <v>622.83000000000004</v>
      </c>
      <c r="I16" s="53">
        <f t="shared" si="0"/>
        <v>12842.73</v>
      </c>
      <c r="J16" s="53">
        <v>19501.82</v>
      </c>
      <c r="K16" s="52"/>
      <c r="L16" s="53">
        <f t="shared" si="1"/>
        <v>19501.82</v>
      </c>
      <c r="M16" s="53">
        <f t="shared" si="2"/>
        <v>-6659.09</v>
      </c>
    </row>
    <row r="17" spans="1:13">
      <c r="A17" s="13" t="s">
        <v>30</v>
      </c>
      <c r="B17" s="52">
        <v>6931.07</v>
      </c>
      <c r="C17" s="52"/>
      <c r="D17" s="52">
        <v>1523.5</v>
      </c>
      <c r="E17" s="52"/>
      <c r="F17" s="53">
        <v>3889.54</v>
      </c>
      <c r="G17" s="52">
        <v>121.84</v>
      </c>
      <c r="H17" s="52">
        <v>622.83000000000004</v>
      </c>
      <c r="I17" s="53">
        <f>SUM(B17:H17)</f>
        <v>13088.78</v>
      </c>
      <c r="J17" s="53">
        <v>8559.23</v>
      </c>
      <c r="K17" s="52"/>
      <c r="L17" s="53">
        <f t="shared" si="1"/>
        <v>8559.23</v>
      </c>
      <c r="M17" s="53">
        <f t="shared" si="2"/>
        <v>4529.5500000000011</v>
      </c>
    </row>
    <row r="18" spans="1:13">
      <c r="A18" s="13" t="s">
        <v>31</v>
      </c>
      <c r="B18" s="52">
        <v>6931.07</v>
      </c>
      <c r="C18" s="52"/>
      <c r="D18" s="52">
        <v>1412.7</v>
      </c>
      <c r="E18" s="52"/>
      <c r="F18" s="53">
        <v>3606.72</v>
      </c>
      <c r="G18" s="52">
        <v>121.84</v>
      </c>
      <c r="H18" s="52">
        <v>622.83000000000004</v>
      </c>
      <c r="I18" s="53">
        <f>SUM(B18:H18)</f>
        <v>12695.16</v>
      </c>
      <c r="J18" s="53">
        <v>11761</v>
      </c>
      <c r="K18" s="52"/>
      <c r="L18" s="53">
        <f t="shared" si="1"/>
        <v>11761</v>
      </c>
      <c r="M18" s="53">
        <f t="shared" si="2"/>
        <v>934.15999999999985</v>
      </c>
    </row>
    <row r="19" spans="1:13">
      <c r="A19" s="19" t="s">
        <v>32</v>
      </c>
      <c r="B19" s="52">
        <f>SUM(B7:B18)</f>
        <v>80777.860000000015</v>
      </c>
      <c r="C19" s="52">
        <f>C7+C8+C9+C10+C12+C11+C13+C15+C16</f>
        <v>0</v>
      </c>
      <c r="D19" s="52">
        <f>SUM(D7:D18)</f>
        <v>16688.310000000001</v>
      </c>
      <c r="E19" s="52">
        <f>E7+E8+E9+E10+E12+E11+E13+E15+E16</f>
        <v>93.1</v>
      </c>
      <c r="F19" s="53">
        <f>SUM(F7:F18)</f>
        <v>42275.94</v>
      </c>
      <c r="G19" s="52">
        <f>SUM(G7:G18)</f>
        <v>1730.1599999999996</v>
      </c>
      <c r="H19" s="52">
        <f>SUM(H7:H18)</f>
        <v>7374.8099999999995</v>
      </c>
      <c r="I19" s="53">
        <f>SUM(I7:I18)</f>
        <v>148954.03000000003</v>
      </c>
      <c r="J19" s="53">
        <f>SUM(J6:J18)</f>
        <v>101454.2</v>
      </c>
      <c r="K19" s="52">
        <f>K7+K8+K9+K10+K12+K11+K13+K15+K16</f>
        <v>0</v>
      </c>
      <c r="L19" s="53">
        <f>SUM(L7:L18)</f>
        <v>132137.71999999997</v>
      </c>
      <c r="M19" s="53">
        <f>I19-J19</f>
        <v>47499.830000000031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J19" sqref="J19"/>
    </sheetView>
  </sheetViews>
  <sheetFormatPr defaultRowHeight="15"/>
  <cols>
    <col min="9" max="9" width="9.7109375" customWidth="1"/>
  </cols>
  <sheetData>
    <row r="1" spans="1:13">
      <c r="A1" s="71" t="s">
        <v>209</v>
      </c>
      <c r="B1" s="71"/>
      <c r="C1" s="71"/>
      <c r="D1" s="71"/>
      <c r="E1" s="71"/>
      <c r="F1" s="73" t="s">
        <v>52</v>
      </c>
      <c r="G1" s="73"/>
      <c r="H1" s="73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5</v>
      </c>
      <c r="B3" s="12"/>
      <c r="C3" s="12" t="s">
        <v>6</v>
      </c>
      <c r="D3" s="12">
        <v>755.19</v>
      </c>
      <c r="E3" s="13" t="s">
        <v>7</v>
      </c>
      <c r="F3" s="12"/>
      <c r="G3" s="72"/>
      <c r="H3" s="72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8</v>
      </c>
      <c r="B5" s="15" t="s">
        <v>9</v>
      </c>
      <c r="C5" s="16" t="s">
        <v>10</v>
      </c>
      <c r="D5" s="16" t="s">
        <v>11</v>
      </c>
      <c r="E5" s="16" t="s">
        <v>12</v>
      </c>
      <c r="F5" s="16" t="s">
        <v>34</v>
      </c>
      <c r="G5" s="16" t="s">
        <v>35</v>
      </c>
      <c r="H5" s="16" t="s">
        <v>15</v>
      </c>
      <c r="I5" s="16" t="s">
        <v>16</v>
      </c>
      <c r="J5" s="16" t="s">
        <v>17</v>
      </c>
      <c r="K5" s="16"/>
      <c r="L5" s="16" t="s">
        <v>53</v>
      </c>
      <c r="M5" s="17" t="s">
        <v>19</v>
      </c>
    </row>
    <row r="6" spans="1:13">
      <c r="A6" s="14"/>
      <c r="B6" s="15"/>
      <c r="C6" s="16"/>
      <c r="D6" s="16"/>
      <c r="E6" s="16"/>
      <c r="F6" s="16"/>
      <c r="G6" s="16"/>
      <c r="H6" s="16"/>
      <c r="I6" s="16"/>
      <c r="J6" s="16">
        <v>-551.17999999999995</v>
      </c>
      <c r="K6" s="16"/>
      <c r="L6" s="16"/>
      <c r="M6" s="17"/>
    </row>
    <row r="7" spans="1:13">
      <c r="A7" s="13" t="s">
        <v>20</v>
      </c>
      <c r="B7" s="13">
        <v>5716.79</v>
      </c>
      <c r="C7" s="13"/>
      <c r="D7" s="13">
        <v>1138.48</v>
      </c>
      <c r="E7" s="13"/>
      <c r="F7" s="18">
        <v>2889.29</v>
      </c>
      <c r="G7" s="18">
        <v>0</v>
      </c>
      <c r="H7" s="13">
        <v>528.63</v>
      </c>
      <c r="I7" s="18">
        <f>SUM(B7:H7)</f>
        <v>10273.19</v>
      </c>
      <c r="J7" s="18">
        <v>7165</v>
      </c>
      <c r="K7" s="13"/>
      <c r="L7" s="18">
        <f>SUM(J7:K7)</f>
        <v>7165</v>
      </c>
      <c r="M7" s="18">
        <f>I7-L7</f>
        <v>3108.1900000000005</v>
      </c>
    </row>
    <row r="8" spans="1:13">
      <c r="A8" s="13" t="s">
        <v>21</v>
      </c>
      <c r="B8" s="13">
        <v>5716.79</v>
      </c>
      <c r="C8" s="13"/>
      <c r="D8" s="13">
        <v>1165.08</v>
      </c>
      <c r="E8" s="13"/>
      <c r="F8" s="18">
        <v>2601.23</v>
      </c>
      <c r="G8" s="18">
        <f t="shared" ref="G8:G14" si="0">G7</f>
        <v>0</v>
      </c>
      <c r="H8" s="13">
        <v>528.63</v>
      </c>
      <c r="I8" s="18">
        <f t="shared" ref="I8:I18" si="1">SUM(B8:H8)</f>
        <v>10011.73</v>
      </c>
      <c r="J8" s="18">
        <v>11282</v>
      </c>
      <c r="K8" s="13"/>
      <c r="L8" s="18">
        <f t="shared" ref="L8:L18" si="2">SUM(J8:K8)</f>
        <v>11282</v>
      </c>
      <c r="M8" s="18">
        <f t="shared" ref="M8:M18" si="3">I8-L8</f>
        <v>-1270.2700000000004</v>
      </c>
    </row>
    <row r="9" spans="1:13">
      <c r="A9" s="13" t="s">
        <v>22</v>
      </c>
      <c r="B9" s="13">
        <v>5716.79</v>
      </c>
      <c r="C9" s="13"/>
      <c r="D9" s="13">
        <v>872.48</v>
      </c>
      <c r="E9" s="13"/>
      <c r="F9" s="18">
        <v>2221.89</v>
      </c>
      <c r="G9" s="18">
        <f t="shared" si="0"/>
        <v>0</v>
      </c>
      <c r="H9" s="13">
        <v>528.63</v>
      </c>
      <c r="I9" s="18">
        <f t="shared" si="1"/>
        <v>9339.7899999999991</v>
      </c>
      <c r="J9" s="18">
        <v>8442.3700000000008</v>
      </c>
      <c r="K9" s="13"/>
      <c r="L9" s="18">
        <f t="shared" si="2"/>
        <v>8442.3700000000008</v>
      </c>
      <c r="M9" s="18">
        <f t="shared" si="3"/>
        <v>897.41999999999825</v>
      </c>
    </row>
    <row r="10" spans="1:13">
      <c r="A10" s="13" t="s">
        <v>23</v>
      </c>
      <c r="B10" s="13">
        <v>5716.79</v>
      </c>
      <c r="C10" s="13"/>
      <c r="D10" s="13">
        <v>1114.54</v>
      </c>
      <c r="E10" s="13"/>
      <c r="F10" s="18">
        <v>3305.73</v>
      </c>
      <c r="G10" s="18">
        <f t="shared" si="0"/>
        <v>0</v>
      </c>
      <c r="H10" s="13">
        <v>528.63</v>
      </c>
      <c r="I10" s="18">
        <f t="shared" si="1"/>
        <v>10665.689999999999</v>
      </c>
      <c r="J10" s="18">
        <v>8191.5</v>
      </c>
      <c r="K10" s="13"/>
      <c r="L10" s="18">
        <f t="shared" si="2"/>
        <v>8191.5</v>
      </c>
      <c r="M10" s="18">
        <f t="shared" si="3"/>
        <v>2474.1899999999987</v>
      </c>
    </row>
    <row r="11" spans="1:13">
      <c r="A11" s="13" t="s">
        <v>24</v>
      </c>
      <c r="B11" s="13">
        <v>5716.79</v>
      </c>
      <c r="C11" s="13"/>
      <c r="D11" s="13">
        <v>872.48</v>
      </c>
      <c r="E11" s="13"/>
      <c r="F11" s="18">
        <v>2221.89</v>
      </c>
      <c r="G11" s="18">
        <f t="shared" si="0"/>
        <v>0</v>
      </c>
      <c r="H11" s="13">
        <v>528.63</v>
      </c>
      <c r="I11" s="18">
        <f t="shared" si="1"/>
        <v>9339.7899999999991</v>
      </c>
      <c r="J11" s="18">
        <v>5208.5</v>
      </c>
      <c r="K11" s="13"/>
      <c r="L11" s="18">
        <f t="shared" si="2"/>
        <v>5208.5</v>
      </c>
      <c r="M11" s="18">
        <f t="shared" si="3"/>
        <v>4131.2899999999991</v>
      </c>
    </row>
    <row r="12" spans="1:13">
      <c r="A12" s="13" t="s">
        <v>25</v>
      </c>
      <c r="B12" s="13">
        <v>5565</v>
      </c>
      <c r="C12" s="13"/>
      <c r="D12" s="13">
        <v>1630.58</v>
      </c>
      <c r="E12" s="13"/>
      <c r="F12" s="18">
        <v>4152.4799999999996</v>
      </c>
      <c r="G12" s="18">
        <f t="shared" si="0"/>
        <v>0</v>
      </c>
      <c r="H12" s="13">
        <v>478.3</v>
      </c>
      <c r="I12" s="18">
        <f t="shared" si="1"/>
        <v>11826.359999999999</v>
      </c>
      <c r="J12" s="18">
        <v>12367.5</v>
      </c>
      <c r="K12" s="13"/>
      <c r="L12" s="18">
        <f t="shared" si="2"/>
        <v>12367.5</v>
      </c>
      <c r="M12" s="18">
        <f t="shared" si="3"/>
        <v>-541.14000000000124</v>
      </c>
    </row>
    <row r="13" spans="1:13">
      <c r="A13" s="13" t="s">
        <v>26</v>
      </c>
      <c r="B13" s="13">
        <v>5565</v>
      </c>
      <c r="C13" s="13"/>
      <c r="D13" s="13">
        <v>917.79</v>
      </c>
      <c r="E13" s="13"/>
      <c r="F13" s="18">
        <v>2255.7600000000002</v>
      </c>
      <c r="G13" s="18">
        <f t="shared" si="0"/>
        <v>0</v>
      </c>
      <c r="H13" s="13">
        <v>478.3</v>
      </c>
      <c r="I13" s="18">
        <f t="shared" si="1"/>
        <v>9216.8499999999985</v>
      </c>
      <c r="J13" s="18">
        <v>10833</v>
      </c>
      <c r="K13" s="13"/>
      <c r="L13" s="18">
        <f t="shared" si="2"/>
        <v>10833</v>
      </c>
      <c r="M13" s="18">
        <f t="shared" si="3"/>
        <v>-1616.1500000000015</v>
      </c>
    </row>
    <row r="14" spans="1:13">
      <c r="A14" s="13" t="s">
        <v>27</v>
      </c>
      <c r="B14" s="13">
        <v>5479.84</v>
      </c>
      <c r="C14" s="13"/>
      <c r="D14" s="13">
        <v>994.43</v>
      </c>
      <c r="E14" s="13"/>
      <c r="F14" s="18">
        <v>2552.42</v>
      </c>
      <c r="G14" s="18">
        <f t="shared" si="0"/>
        <v>0</v>
      </c>
      <c r="H14" s="13">
        <v>506.37</v>
      </c>
      <c r="I14" s="18">
        <f t="shared" si="1"/>
        <v>9533.0600000000013</v>
      </c>
      <c r="J14" s="18">
        <v>8379</v>
      </c>
      <c r="K14" s="13"/>
      <c r="L14" s="18">
        <f t="shared" si="2"/>
        <v>8379</v>
      </c>
      <c r="M14" s="18">
        <f t="shared" si="3"/>
        <v>1154.0600000000013</v>
      </c>
    </row>
    <row r="15" spans="1:13">
      <c r="A15" s="13" t="s">
        <v>28</v>
      </c>
      <c r="B15" s="13">
        <v>5479.84</v>
      </c>
      <c r="C15" s="13"/>
      <c r="D15" s="13">
        <v>1243.73</v>
      </c>
      <c r="E15" s="13"/>
      <c r="F15" s="18">
        <v>3175.3</v>
      </c>
      <c r="G15" s="18">
        <v>0</v>
      </c>
      <c r="H15" s="13">
        <v>506.37</v>
      </c>
      <c r="I15" s="18">
        <f t="shared" si="1"/>
        <v>10405.24</v>
      </c>
      <c r="J15" s="18">
        <v>13853.78</v>
      </c>
      <c r="K15" s="13"/>
      <c r="L15" s="18">
        <f t="shared" si="2"/>
        <v>13853.78</v>
      </c>
      <c r="M15" s="18">
        <f t="shared" si="3"/>
        <v>-3448.5400000000009</v>
      </c>
    </row>
    <row r="16" spans="1:13">
      <c r="A16" s="13" t="s">
        <v>29</v>
      </c>
      <c r="B16" s="13">
        <v>5479.84</v>
      </c>
      <c r="C16" s="13"/>
      <c r="D16" s="13">
        <v>1049.83</v>
      </c>
      <c r="E16" s="13"/>
      <c r="F16" s="18">
        <v>2680.26</v>
      </c>
      <c r="G16" s="18">
        <v>0</v>
      </c>
      <c r="H16" s="13">
        <v>506.37</v>
      </c>
      <c r="I16" s="18">
        <f t="shared" si="1"/>
        <v>9716.3000000000011</v>
      </c>
      <c r="J16" s="18">
        <v>13978</v>
      </c>
      <c r="K16" s="13"/>
      <c r="L16" s="18">
        <f t="shared" si="2"/>
        <v>13978</v>
      </c>
      <c r="M16" s="18">
        <f t="shared" si="3"/>
        <v>-4261.6999999999989</v>
      </c>
    </row>
    <row r="17" spans="1:13">
      <c r="A17" s="13" t="s">
        <v>30</v>
      </c>
      <c r="B17" s="13">
        <v>5479.84</v>
      </c>
      <c r="C17" s="13"/>
      <c r="D17" s="13">
        <v>842.08</v>
      </c>
      <c r="E17" s="13"/>
      <c r="F17" s="18">
        <v>2149.86</v>
      </c>
      <c r="G17" s="18">
        <v>0</v>
      </c>
      <c r="H17" s="13">
        <v>506.37</v>
      </c>
      <c r="I17" s="18">
        <f t="shared" si="1"/>
        <v>8978.1500000000015</v>
      </c>
      <c r="J17" s="18">
        <v>4252.22</v>
      </c>
      <c r="K17" s="13"/>
      <c r="L17" s="18">
        <f t="shared" si="2"/>
        <v>4252.22</v>
      </c>
      <c r="M17" s="18">
        <f t="shared" si="3"/>
        <v>4725.9300000000012</v>
      </c>
    </row>
    <row r="18" spans="1:13">
      <c r="A18" s="13" t="s">
        <v>31</v>
      </c>
      <c r="B18" s="13">
        <v>5479.84</v>
      </c>
      <c r="C18" s="13"/>
      <c r="D18" s="13">
        <v>1348.99</v>
      </c>
      <c r="E18" s="13"/>
      <c r="F18" s="18">
        <v>3444.06</v>
      </c>
      <c r="G18" s="18">
        <v>0</v>
      </c>
      <c r="H18" s="13">
        <v>506.37</v>
      </c>
      <c r="I18" s="18">
        <f t="shared" si="1"/>
        <v>10779.26</v>
      </c>
      <c r="J18" s="18">
        <v>9641.6</v>
      </c>
      <c r="K18" s="13"/>
      <c r="L18" s="18">
        <f t="shared" si="2"/>
        <v>9641.6</v>
      </c>
      <c r="M18" s="18">
        <f t="shared" si="3"/>
        <v>1137.6599999999999</v>
      </c>
    </row>
    <row r="19" spans="1:13">
      <c r="A19" s="19" t="s">
        <v>32</v>
      </c>
      <c r="B19" s="13">
        <f>SUM(B7:B18)</f>
        <v>67113.14999999998</v>
      </c>
      <c r="C19" s="13">
        <f t="shared" ref="C19:K19" si="4">SUM(C7:C15)</f>
        <v>0</v>
      </c>
      <c r="D19" s="13">
        <f>SUM(D7:D18)</f>
        <v>13190.489999999998</v>
      </c>
      <c r="E19" s="13">
        <f t="shared" si="4"/>
        <v>0</v>
      </c>
      <c r="F19" s="13">
        <f>SUM(F7:F18)</f>
        <v>33650.169999999991</v>
      </c>
      <c r="G19" s="13">
        <f t="shared" si="4"/>
        <v>0</v>
      </c>
      <c r="H19" s="13">
        <f>SUM(H7:H18)</f>
        <v>6131.6</v>
      </c>
      <c r="I19" s="18">
        <f>SUM(I7:I18)</f>
        <v>120085.40999999999</v>
      </c>
      <c r="J19" s="13">
        <f>SUM(J6:J18)</f>
        <v>113043.29000000001</v>
      </c>
      <c r="K19" s="13">
        <f t="shared" si="4"/>
        <v>0</v>
      </c>
      <c r="L19" s="13">
        <f>SUM(L7:L18)</f>
        <v>113594.47</v>
      </c>
      <c r="M19" s="18">
        <f>I19-J19</f>
        <v>7042.1199999999808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J19" sqref="J19"/>
    </sheetView>
  </sheetViews>
  <sheetFormatPr defaultRowHeight="15"/>
  <cols>
    <col min="9" max="9" width="10" customWidth="1"/>
  </cols>
  <sheetData>
    <row r="1" spans="1:13">
      <c r="A1" s="72" t="s">
        <v>217</v>
      </c>
      <c r="B1" s="72"/>
      <c r="C1" s="72"/>
      <c r="D1" s="72"/>
      <c r="E1" s="72"/>
      <c r="F1" s="73" t="s">
        <v>54</v>
      </c>
      <c r="G1" s="73"/>
      <c r="H1" s="73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5</v>
      </c>
      <c r="B3" s="12"/>
      <c r="C3" s="12" t="s">
        <v>6</v>
      </c>
      <c r="D3" s="12">
        <v>897.4</v>
      </c>
      <c r="E3" s="13" t="s">
        <v>7</v>
      </c>
      <c r="F3" s="12"/>
      <c r="G3" s="72"/>
      <c r="H3" s="72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8</v>
      </c>
      <c r="B5" s="15" t="s">
        <v>9</v>
      </c>
      <c r="C5" s="16" t="s">
        <v>10</v>
      </c>
      <c r="D5" s="16" t="s">
        <v>11</v>
      </c>
      <c r="E5" s="16" t="s">
        <v>12</v>
      </c>
      <c r="F5" s="16" t="s">
        <v>34</v>
      </c>
      <c r="G5" s="16" t="s">
        <v>35</v>
      </c>
      <c r="H5" s="16" t="s">
        <v>15</v>
      </c>
      <c r="I5" s="16" t="s">
        <v>43</v>
      </c>
      <c r="J5" s="16" t="s">
        <v>17</v>
      </c>
      <c r="K5" s="16"/>
      <c r="L5" s="16" t="s">
        <v>18</v>
      </c>
      <c r="M5" s="17" t="s">
        <v>19</v>
      </c>
    </row>
    <row r="6" spans="1:13">
      <c r="A6" s="14"/>
      <c r="B6" s="15"/>
      <c r="C6" s="16"/>
      <c r="D6" s="16"/>
      <c r="E6" s="16"/>
      <c r="F6" s="16"/>
      <c r="G6" s="16"/>
      <c r="H6" s="16"/>
      <c r="I6" s="16"/>
      <c r="J6" s="16">
        <v>-30578.66</v>
      </c>
      <c r="K6" s="16"/>
      <c r="L6" s="16"/>
      <c r="M6" s="17"/>
    </row>
    <row r="7" spans="1:13">
      <c r="A7" s="13" t="s">
        <v>20</v>
      </c>
      <c r="B7" s="13">
        <v>6793.32</v>
      </c>
      <c r="C7" s="13"/>
      <c r="D7" s="13">
        <v>1098.58</v>
      </c>
      <c r="E7" s="13"/>
      <c r="F7" s="18">
        <v>2188.02</v>
      </c>
      <c r="G7" s="18">
        <v>88.74</v>
      </c>
      <c r="H7" s="13">
        <v>628.17999999999995</v>
      </c>
      <c r="I7" s="18">
        <f>SUM(B7:H7)</f>
        <v>10796.84</v>
      </c>
      <c r="J7" s="18">
        <v>11052.31</v>
      </c>
      <c r="K7" s="13"/>
      <c r="L7" s="18">
        <f>SUM(J7:K7)</f>
        <v>11052.31</v>
      </c>
      <c r="M7" s="18">
        <f>I7-L7</f>
        <v>-255.46999999999935</v>
      </c>
    </row>
    <row r="8" spans="1:13">
      <c r="A8" s="13" t="s">
        <v>21</v>
      </c>
      <c r="B8" s="13">
        <v>6793.32</v>
      </c>
      <c r="C8" s="13"/>
      <c r="D8" s="13">
        <v>901.74</v>
      </c>
      <c r="E8" s="13"/>
      <c r="F8" s="18">
        <v>2628.33</v>
      </c>
      <c r="G8" s="18">
        <v>88.74</v>
      </c>
      <c r="H8" s="13">
        <v>628.17999999999995</v>
      </c>
      <c r="I8" s="22">
        <f>SUM(B8:H8)</f>
        <v>11040.31</v>
      </c>
      <c r="J8" s="18">
        <v>5963</v>
      </c>
      <c r="K8" s="13"/>
      <c r="L8" s="18">
        <f t="shared" ref="L8:L18" si="0">SUM(J8:K8)</f>
        <v>5963</v>
      </c>
      <c r="M8" s="18">
        <f>I9-L8</f>
        <v>4556.6999999999989</v>
      </c>
    </row>
    <row r="9" spans="1:13">
      <c r="A9" s="13" t="s">
        <v>22</v>
      </c>
      <c r="B9" s="13">
        <v>6793.32</v>
      </c>
      <c r="C9" s="13"/>
      <c r="D9" s="13">
        <v>848.54</v>
      </c>
      <c r="E9" s="13"/>
      <c r="F9" s="18">
        <v>2160.92</v>
      </c>
      <c r="G9" s="18">
        <v>88.74</v>
      </c>
      <c r="H9" s="13">
        <v>628.17999999999995</v>
      </c>
      <c r="I9" s="18">
        <f>SUM(B9:H9)</f>
        <v>10519.699999999999</v>
      </c>
      <c r="J9" s="18">
        <v>5027</v>
      </c>
      <c r="K9" s="13"/>
      <c r="L9" s="18">
        <f t="shared" si="0"/>
        <v>5027</v>
      </c>
      <c r="M9" s="18">
        <v>5492.7</v>
      </c>
    </row>
    <row r="10" spans="1:13">
      <c r="A10" s="13" t="s">
        <v>23</v>
      </c>
      <c r="B10" s="13">
        <v>6793.32</v>
      </c>
      <c r="C10" s="13"/>
      <c r="D10" s="13">
        <v>683.62</v>
      </c>
      <c r="E10" s="13"/>
      <c r="F10" s="18">
        <v>1923.83</v>
      </c>
      <c r="G10" s="18">
        <v>88.74</v>
      </c>
      <c r="H10" s="13">
        <v>628.17999999999995</v>
      </c>
      <c r="I10" s="18">
        <f>SUM(B10:H10)</f>
        <v>10117.69</v>
      </c>
      <c r="J10" s="18">
        <v>5157.9399999999996</v>
      </c>
      <c r="K10" s="13"/>
      <c r="L10" s="18">
        <f t="shared" si="0"/>
        <v>5157.9399999999996</v>
      </c>
      <c r="M10" s="18">
        <f t="shared" ref="M10:M18" si="1">I10-L10</f>
        <v>4959.7500000000009</v>
      </c>
    </row>
    <row r="11" spans="1:13">
      <c r="A11" s="13" t="s">
        <v>24</v>
      </c>
      <c r="B11" s="13">
        <v>6793.32</v>
      </c>
      <c r="C11" s="13"/>
      <c r="D11" s="13">
        <v>1048.04</v>
      </c>
      <c r="E11" s="13"/>
      <c r="F11" s="18">
        <v>2658.97</v>
      </c>
      <c r="G11" s="18">
        <v>88.74</v>
      </c>
      <c r="H11" s="13">
        <v>628.17999999999995</v>
      </c>
      <c r="I11" s="18">
        <f>SUM(B11:G11)</f>
        <v>10589.07</v>
      </c>
      <c r="J11" s="18">
        <v>10834.22</v>
      </c>
      <c r="K11" s="13"/>
      <c r="L11" s="18">
        <f t="shared" si="0"/>
        <v>10834.22</v>
      </c>
      <c r="M11" s="18">
        <f t="shared" si="1"/>
        <v>-245.14999999999964</v>
      </c>
    </row>
    <row r="12" spans="1:13">
      <c r="A12" s="13" t="s">
        <v>25</v>
      </c>
      <c r="B12" s="13">
        <v>6621.16</v>
      </c>
      <c r="C12" s="13"/>
      <c r="D12" s="13">
        <v>728.84</v>
      </c>
      <c r="E12" s="13"/>
      <c r="F12" s="18">
        <v>1856.09</v>
      </c>
      <c r="G12" s="18">
        <v>128.68</v>
      </c>
      <c r="H12" s="13">
        <v>581.63</v>
      </c>
      <c r="I12" s="18">
        <f t="shared" ref="I12:I18" si="2">SUM(B12:H12)</f>
        <v>9916.4</v>
      </c>
      <c r="J12" s="18">
        <v>8333.09</v>
      </c>
      <c r="K12" s="13"/>
      <c r="L12" s="18">
        <f t="shared" si="0"/>
        <v>8333.09</v>
      </c>
      <c r="M12" s="18">
        <f t="shared" si="1"/>
        <v>1583.3099999999995</v>
      </c>
    </row>
    <row r="13" spans="1:13">
      <c r="A13" s="13" t="s">
        <v>26</v>
      </c>
      <c r="B13" s="13">
        <v>6621.16</v>
      </c>
      <c r="C13" s="13"/>
      <c r="D13" s="13">
        <v>1211.6300000000001</v>
      </c>
      <c r="E13" s="13"/>
      <c r="F13" s="18">
        <v>2862.19</v>
      </c>
      <c r="G13" s="18">
        <v>128.68</v>
      </c>
      <c r="H13" s="13">
        <v>581.63</v>
      </c>
      <c r="I13" s="18">
        <f t="shared" si="2"/>
        <v>11405.289999999999</v>
      </c>
      <c r="J13" s="18">
        <v>9183</v>
      </c>
      <c r="K13" s="13"/>
      <c r="L13" s="18">
        <f t="shared" si="0"/>
        <v>9183</v>
      </c>
      <c r="M13" s="18">
        <f t="shared" si="1"/>
        <v>2222.2899999999991</v>
      </c>
    </row>
    <row r="14" spans="1:13">
      <c r="A14" s="13" t="s">
        <v>27</v>
      </c>
      <c r="B14" s="13">
        <v>6909.34</v>
      </c>
      <c r="C14" s="13"/>
      <c r="D14" s="13">
        <v>1119.08</v>
      </c>
      <c r="E14" s="13"/>
      <c r="F14" s="18">
        <v>2874.26</v>
      </c>
      <c r="G14" s="18">
        <v>128.68</v>
      </c>
      <c r="H14" s="13">
        <v>606.55999999999995</v>
      </c>
      <c r="I14" s="18">
        <f t="shared" si="2"/>
        <v>11637.92</v>
      </c>
      <c r="J14" s="18">
        <v>7049</v>
      </c>
      <c r="K14" s="13"/>
      <c r="L14" s="18">
        <f t="shared" si="0"/>
        <v>7049</v>
      </c>
      <c r="M14" s="18">
        <f t="shared" si="1"/>
        <v>4588.92</v>
      </c>
    </row>
    <row r="15" spans="1:13">
      <c r="A15" s="13" t="s">
        <v>28</v>
      </c>
      <c r="B15" s="13">
        <v>6909.34</v>
      </c>
      <c r="C15" s="13"/>
      <c r="D15" s="13">
        <v>3348.93</v>
      </c>
      <c r="E15" s="13"/>
      <c r="F15" s="18">
        <v>8550.02</v>
      </c>
      <c r="G15" s="18">
        <v>128.68</v>
      </c>
      <c r="H15" s="13">
        <v>606.55999999999995</v>
      </c>
      <c r="I15" s="18">
        <f t="shared" si="2"/>
        <v>19543.530000000002</v>
      </c>
      <c r="J15" s="18">
        <v>6111.1</v>
      </c>
      <c r="K15" s="13"/>
      <c r="L15" s="18">
        <f t="shared" si="0"/>
        <v>6111.1</v>
      </c>
      <c r="M15" s="18">
        <f t="shared" si="1"/>
        <v>13432.430000000002</v>
      </c>
    </row>
    <row r="16" spans="1:13">
      <c r="A16" s="13" t="s">
        <v>29</v>
      </c>
      <c r="B16" s="13">
        <v>6909.34</v>
      </c>
      <c r="C16" s="13"/>
      <c r="D16" s="13">
        <v>1049.83</v>
      </c>
      <c r="E16" s="13"/>
      <c r="F16" s="18">
        <v>2680.26</v>
      </c>
      <c r="G16" s="26">
        <v>128.68</v>
      </c>
      <c r="H16" s="13">
        <v>606.55999999999995</v>
      </c>
      <c r="I16" s="18">
        <f t="shared" si="2"/>
        <v>11374.67</v>
      </c>
      <c r="J16" s="18">
        <v>7026</v>
      </c>
      <c r="K16" s="13"/>
      <c r="L16" s="18">
        <f t="shared" si="0"/>
        <v>7026</v>
      </c>
      <c r="M16" s="18">
        <f t="shared" si="1"/>
        <v>4348.67</v>
      </c>
    </row>
    <row r="17" spans="1:13">
      <c r="A17" s="13" t="s">
        <v>30</v>
      </c>
      <c r="B17" s="13">
        <v>6909.34</v>
      </c>
      <c r="C17" s="13"/>
      <c r="D17" s="13">
        <v>883.63</v>
      </c>
      <c r="E17" s="13"/>
      <c r="F17" s="18">
        <v>2255.94</v>
      </c>
      <c r="G17" s="26">
        <v>128.68</v>
      </c>
      <c r="H17" s="13">
        <v>606.55999999999995</v>
      </c>
      <c r="I17" s="18">
        <f t="shared" si="2"/>
        <v>10784.15</v>
      </c>
      <c r="J17" s="18">
        <v>16524.98</v>
      </c>
      <c r="K17" s="13"/>
      <c r="L17" s="18">
        <f t="shared" si="0"/>
        <v>16524.98</v>
      </c>
      <c r="M17" s="18">
        <f t="shared" si="1"/>
        <v>-5740.83</v>
      </c>
    </row>
    <row r="18" spans="1:13">
      <c r="A18" s="13" t="s">
        <v>31</v>
      </c>
      <c r="B18" s="13">
        <v>6909.34</v>
      </c>
      <c r="C18" s="13"/>
      <c r="D18" s="13">
        <v>1160.6300000000001</v>
      </c>
      <c r="E18" s="13"/>
      <c r="F18" s="18">
        <v>2963.17</v>
      </c>
      <c r="G18" s="26">
        <v>128.68</v>
      </c>
      <c r="H18" s="13">
        <v>606.55999999999995</v>
      </c>
      <c r="I18" s="18">
        <f t="shared" si="2"/>
        <v>11768.38</v>
      </c>
      <c r="J18" s="18">
        <v>7859.48</v>
      </c>
      <c r="K18" s="13"/>
      <c r="L18" s="18">
        <f t="shared" si="0"/>
        <v>7859.48</v>
      </c>
      <c r="M18" s="18">
        <f t="shared" si="1"/>
        <v>3908.8999999999996</v>
      </c>
    </row>
    <row r="19" spans="1:13">
      <c r="A19" s="19" t="s">
        <v>32</v>
      </c>
      <c r="B19" s="13">
        <f>SUM(B7:B18)</f>
        <v>81755.619999999981</v>
      </c>
      <c r="C19" s="13">
        <f>SUM(C7:C15)</f>
        <v>0</v>
      </c>
      <c r="D19" s="13">
        <f>SUM(D7:D18)</f>
        <v>14083.09</v>
      </c>
      <c r="E19" s="13">
        <f>SUM(E7:E15)</f>
        <v>0</v>
      </c>
      <c r="F19" s="18">
        <f>SUM(F7:F18)</f>
        <v>35602</v>
      </c>
      <c r="G19" s="18">
        <f>SUM(G7:G18)</f>
        <v>1344.4600000000003</v>
      </c>
      <c r="H19" s="13">
        <f>SUM(H7:H18)</f>
        <v>7336.9599999999973</v>
      </c>
      <c r="I19" s="18">
        <f>SUM(I7:I18)</f>
        <v>139493.94999999998</v>
      </c>
      <c r="J19" s="13">
        <f>SUM(J6:J18)</f>
        <v>69542.459999999992</v>
      </c>
      <c r="K19" s="13">
        <f>SUM(K7:K15)</f>
        <v>0</v>
      </c>
      <c r="L19" s="13">
        <f>SUM(L7:L18)</f>
        <v>100121.12</v>
      </c>
      <c r="M19" s="18">
        <f>I19-J19</f>
        <v>69951.489999999991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9"/>
  <sheetViews>
    <sheetView workbookViewId="0">
      <selection activeCell="J19" sqref="J19"/>
    </sheetView>
  </sheetViews>
  <sheetFormatPr defaultRowHeight="15"/>
  <cols>
    <col min="9" max="9" width="9.42578125" customWidth="1"/>
  </cols>
  <sheetData>
    <row r="1" spans="1:15">
      <c r="A1" s="71" t="s">
        <v>209</v>
      </c>
      <c r="B1" s="71"/>
      <c r="C1" s="71"/>
      <c r="D1" s="71"/>
      <c r="E1" s="71"/>
      <c r="F1" s="74" t="s">
        <v>55</v>
      </c>
      <c r="G1" s="74"/>
      <c r="H1" s="74"/>
    </row>
    <row r="2" spans="1:15">
      <c r="B2" s="11"/>
      <c r="C2" s="11"/>
      <c r="D2" s="11"/>
      <c r="E2" s="11"/>
      <c r="F2" s="11"/>
      <c r="G2" s="11" t="s">
        <v>212</v>
      </c>
      <c r="H2" s="11"/>
      <c r="I2" s="11"/>
      <c r="J2" s="11"/>
      <c r="K2" s="11"/>
      <c r="L2" s="11"/>
      <c r="M2" s="11"/>
    </row>
    <row r="3" spans="1:15">
      <c r="A3" s="24" t="s">
        <v>5</v>
      </c>
      <c r="B3" s="12"/>
      <c r="C3" s="12" t="s">
        <v>6</v>
      </c>
      <c r="D3" s="12">
        <v>701.43</v>
      </c>
      <c r="E3" s="13" t="s">
        <v>7</v>
      </c>
      <c r="F3" s="12"/>
      <c r="G3" s="72"/>
      <c r="H3" s="72"/>
      <c r="I3" s="11"/>
      <c r="J3" s="11"/>
      <c r="K3" s="11"/>
      <c r="L3" s="11"/>
      <c r="M3" s="11"/>
    </row>
    <row r="4" spans="1: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5" ht="60.75">
      <c r="A5" s="25" t="s">
        <v>8</v>
      </c>
      <c r="B5" s="15" t="s">
        <v>9</v>
      </c>
      <c r="C5" s="16" t="s">
        <v>10</v>
      </c>
      <c r="D5" s="16" t="s">
        <v>11</v>
      </c>
      <c r="E5" s="16" t="s">
        <v>12</v>
      </c>
      <c r="F5" s="16" t="s">
        <v>34</v>
      </c>
      <c r="G5" s="16" t="s">
        <v>35</v>
      </c>
      <c r="H5" s="16" t="s">
        <v>15</v>
      </c>
      <c r="I5" s="16" t="s">
        <v>16</v>
      </c>
      <c r="J5" s="16" t="s">
        <v>17</v>
      </c>
      <c r="K5" s="16"/>
      <c r="L5" s="16" t="s">
        <v>18</v>
      </c>
      <c r="M5" s="17" t="s">
        <v>19</v>
      </c>
    </row>
    <row r="6" spans="1:15">
      <c r="A6" s="25"/>
      <c r="B6" s="15"/>
      <c r="C6" s="16"/>
      <c r="D6" s="16"/>
      <c r="E6" s="16"/>
      <c r="F6" s="16"/>
      <c r="G6" s="16"/>
      <c r="H6" s="16"/>
      <c r="I6" s="16"/>
      <c r="J6" s="16">
        <v>-33347.21</v>
      </c>
      <c r="K6" s="16"/>
      <c r="L6" s="16"/>
      <c r="M6" s="17"/>
    </row>
    <row r="7" spans="1:15">
      <c r="A7" s="26" t="s">
        <v>20</v>
      </c>
      <c r="B7" s="13">
        <v>5309.83</v>
      </c>
      <c r="C7" s="13"/>
      <c r="D7" s="13">
        <v>1489.6</v>
      </c>
      <c r="E7" s="13"/>
      <c r="F7" s="18">
        <v>3793.46</v>
      </c>
      <c r="G7" s="18">
        <v>0</v>
      </c>
      <c r="H7" s="13">
        <v>491</v>
      </c>
      <c r="I7" s="18">
        <f>SUM(B7:H7)</f>
        <v>11083.89</v>
      </c>
      <c r="J7" s="18">
        <v>8504</v>
      </c>
      <c r="K7" s="13"/>
      <c r="L7" s="18">
        <f>SUM(J7:K7)</f>
        <v>8504</v>
      </c>
      <c r="M7" s="18">
        <f>I7-L7</f>
        <v>2579.8899999999994</v>
      </c>
    </row>
    <row r="8" spans="1:15">
      <c r="A8" s="26" t="s">
        <v>21</v>
      </c>
      <c r="B8" s="13">
        <v>5309.83</v>
      </c>
      <c r="C8" s="13"/>
      <c r="D8" s="13">
        <v>920.36</v>
      </c>
      <c r="E8" s="13"/>
      <c r="F8" s="18">
        <v>2684.13</v>
      </c>
      <c r="G8" s="18">
        <f>G7</f>
        <v>0</v>
      </c>
      <c r="H8" s="13">
        <v>491</v>
      </c>
      <c r="I8" s="18">
        <f t="shared" ref="I8:I14" si="0">SUM(B8:H8)</f>
        <v>9405.32</v>
      </c>
      <c r="J8" s="18">
        <v>8565.7199999999993</v>
      </c>
      <c r="K8" s="13"/>
      <c r="L8" s="18">
        <f t="shared" ref="L8:L18" si="1">SUM(J8:K8)</f>
        <v>8565.7199999999993</v>
      </c>
      <c r="M8" s="18">
        <f t="shared" ref="M8:M18" si="2">I8-L8</f>
        <v>839.60000000000036</v>
      </c>
    </row>
    <row r="9" spans="1:15">
      <c r="A9" s="26" t="s">
        <v>22</v>
      </c>
      <c r="B9" s="13">
        <v>5309.83</v>
      </c>
      <c r="C9" s="13"/>
      <c r="D9" s="13">
        <v>867.16</v>
      </c>
      <c r="E9" s="13"/>
      <c r="F9" s="18">
        <v>1449.64</v>
      </c>
      <c r="G9" s="18">
        <f>G7</f>
        <v>0</v>
      </c>
      <c r="H9" s="13">
        <v>491</v>
      </c>
      <c r="I9" s="18">
        <f t="shared" si="0"/>
        <v>8117.63</v>
      </c>
      <c r="J9" s="18">
        <v>9313.01</v>
      </c>
      <c r="K9" s="13"/>
      <c r="L9" s="18">
        <f t="shared" si="1"/>
        <v>9313.01</v>
      </c>
      <c r="M9" s="18">
        <f t="shared" si="2"/>
        <v>-1195.3800000000001</v>
      </c>
    </row>
    <row r="10" spans="1:15">
      <c r="A10" s="26" t="s">
        <v>23</v>
      </c>
      <c r="B10" s="13">
        <v>5309.83</v>
      </c>
      <c r="C10" s="13"/>
      <c r="D10" s="13">
        <v>1505.56</v>
      </c>
      <c r="E10" s="13"/>
      <c r="F10" s="18">
        <v>3840.43</v>
      </c>
      <c r="G10" s="18">
        <f>G7</f>
        <v>0</v>
      </c>
      <c r="H10" s="13">
        <v>491</v>
      </c>
      <c r="I10" s="18">
        <f t="shared" si="0"/>
        <v>11146.82</v>
      </c>
      <c r="J10" s="18">
        <v>11593.6</v>
      </c>
      <c r="K10" s="13"/>
      <c r="L10" s="18">
        <f t="shared" si="1"/>
        <v>11593.6</v>
      </c>
      <c r="M10" s="18">
        <f t="shared" si="2"/>
        <v>-446.78000000000065</v>
      </c>
    </row>
    <row r="11" spans="1:15">
      <c r="A11" s="26" t="s">
        <v>24</v>
      </c>
      <c r="B11" s="13">
        <v>5309.83</v>
      </c>
      <c r="C11" s="13"/>
      <c r="D11" s="13">
        <v>840.56</v>
      </c>
      <c r="E11" s="13"/>
      <c r="F11" s="18">
        <v>2140.6</v>
      </c>
      <c r="G11" s="18">
        <f>G7</f>
        <v>0</v>
      </c>
      <c r="H11" s="13">
        <v>491</v>
      </c>
      <c r="I11" s="18">
        <f t="shared" si="0"/>
        <v>8781.99</v>
      </c>
      <c r="J11" s="18">
        <v>4459</v>
      </c>
      <c r="K11" s="13"/>
      <c r="L11" s="18">
        <f t="shared" si="1"/>
        <v>4459</v>
      </c>
      <c r="M11" s="18">
        <f t="shared" si="2"/>
        <v>4322.99</v>
      </c>
    </row>
    <row r="12" spans="1:15">
      <c r="A12" s="26" t="s">
        <v>25</v>
      </c>
      <c r="B12" s="13">
        <v>5597.18</v>
      </c>
      <c r="C12" s="13"/>
      <c r="D12" s="13">
        <v>1399.16</v>
      </c>
      <c r="E12" s="13"/>
      <c r="F12" s="18">
        <v>3486.62</v>
      </c>
      <c r="G12" s="18">
        <f>G7</f>
        <v>0</v>
      </c>
      <c r="H12" s="13">
        <v>517.6</v>
      </c>
      <c r="I12" s="18">
        <f t="shared" si="0"/>
        <v>11000.56</v>
      </c>
      <c r="J12" s="18">
        <v>8390</v>
      </c>
      <c r="K12" s="13"/>
      <c r="L12" s="18">
        <f t="shared" si="1"/>
        <v>8390</v>
      </c>
      <c r="M12" s="18">
        <f t="shared" si="2"/>
        <v>2610.5599999999995</v>
      </c>
    </row>
    <row r="13" spans="1:15">
      <c r="A13" s="26" t="s">
        <v>26</v>
      </c>
      <c r="B13" s="13">
        <v>5597.18</v>
      </c>
      <c r="C13" s="13"/>
      <c r="D13" s="13">
        <v>1143.52</v>
      </c>
      <c r="E13" s="13"/>
      <c r="F13" s="18">
        <v>2818</v>
      </c>
      <c r="G13" s="13">
        <v>0</v>
      </c>
      <c r="H13" s="13">
        <v>517.6</v>
      </c>
      <c r="I13" s="18">
        <f t="shared" si="0"/>
        <v>10076.300000000001</v>
      </c>
      <c r="J13" s="18">
        <v>5261.7</v>
      </c>
      <c r="K13" s="13"/>
      <c r="L13" s="18">
        <f t="shared" si="1"/>
        <v>5261.7</v>
      </c>
      <c r="M13" s="18">
        <f t="shared" si="2"/>
        <v>4814.6000000000013</v>
      </c>
      <c r="O13" t="s">
        <v>212</v>
      </c>
    </row>
    <row r="14" spans="1:15">
      <c r="A14" s="26" t="s">
        <v>27</v>
      </c>
      <c r="B14" s="13">
        <v>5841.5</v>
      </c>
      <c r="C14" s="13"/>
      <c r="D14" s="13">
        <v>1180.02</v>
      </c>
      <c r="E14" s="13"/>
      <c r="F14" s="18">
        <v>3029.44</v>
      </c>
      <c r="G14" s="26">
        <v>0</v>
      </c>
      <c r="H14" s="13">
        <v>539.77</v>
      </c>
      <c r="I14" s="18">
        <f t="shared" si="0"/>
        <v>10590.730000000001</v>
      </c>
      <c r="J14" s="18">
        <v>13478.2</v>
      </c>
      <c r="K14" s="13"/>
      <c r="L14" s="18">
        <f t="shared" si="1"/>
        <v>13478.2</v>
      </c>
      <c r="M14" s="18">
        <f t="shared" si="2"/>
        <v>-2887.4699999999993</v>
      </c>
    </row>
    <row r="15" spans="1:15">
      <c r="A15" s="26" t="s">
        <v>28</v>
      </c>
      <c r="B15" s="13">
        <v>5841.5</v>
      </c>
      <c r="C15" s="13"/>
      <c r="D15" s="13">
        <v>2107.9699999999998</v>
      </c>
      <c r="E15" s="13"/>
      <c r="F15" s="18">
        <v>5381.76</v>
      </c>
      <c r="G15" s="18">
        <v>0</v>
      </c>
      <c r="H15" s="13">
        <v>539.77</v>
      </c>
      <c r="I15" s="13">
        <f>SUM(B15:H15)</f>
        <v>13871</v>
      </c>
      <c r="J15" s="18">
        <v>14504</v>
      </c>
      <c r="K15" s="13"/>
      <c r="L15" s="18">
        <f t="shared" si="1"/>
        <v>14504</v>
      </c>
      <c r="M15" s="18">
        <f t="shared" si="2"/>
        <v>-633</v>
      </c>
    </row>
    <row r="16" spans="1:15">
      <c r="A16" s="26" t="s">
        <v>29</v>
      </c>
      <c r="B16" s="13">
        <v>5841.5</v>
      </c>
      <c r="C16" s="13"/>
      <c r="D16" s="13">
        <v>1637.07</v>
      </c>
      <c r="E16" s="13"/>
      <c r="F16" s="18">
        <v>4179.5200000000004</v>
      </c>
      <c r="G16" s="18">
        <f>G7</f>
        <v>0</v>
      </c>
      <c r="H16" s="13">
        <v>539.77</v>
      </c>
      <c r="I16" s="13">
        <f>SUM(B16:H16)</f>
        <v>12197.86</v>
      </c>
      <c r="J16" s="18">
        <v>21524.3</v>
      </c>
      <c r="K16" s="13"/>
      <c r="L16" s="18">
        <f t="shared" si="1"/>
        <v>21524.3</v>
      </c>
      <c r="M16" s="18">
        <f t="shared" si="2"/>
        <v>-9326.4399999999987</v>
      </c>
    </row>
    <row r="17" spans="1:13">
      <c r="A17" s="26" t="s">
        <v>30</v>
      </c>
      <c r="B17" s="13">
        <v>5841.5</v>
      </c>
      <c r="C17" s="13"/>
      <c r="D17" s="13">
        <v>1207.72</v>
      </c>
      <c r="E17" s="13"/>
      <c r="F17" s="18">
        <v>3083.36</v>
      </c>
      <c r="G17" s="18">
        <f>G8</f>
        <v>0</v>
      </c>
      <c r="H17" s="13">
        <v>539.77</v>
      </c>
      <c r="I17" s="13">
        <f>SUM(B17:H17)</f>
        <v>10672.35</v>
      </c>
      <c r="J17" s="18">
        <v>9191.6</v>
      </c>
      <c r="K17" s="13"/>
      <c r="L17" s="18">
        <f t="shared" si="1"/>
        <v>9191.6</v>
      </c>
      <c r="M17" s="18">
        <f t="shared" si="2"/>
        <v>1480.75</v>
      </c>
    </row>
    <row r="18" spans="1:13">
      <c r="A18" s="26" t="s">
        <v>31</v>
      </c>
      <c r="B18" s="13">
        <v>5841.5</v>
      </c>
      <c r="C18" s="13"/>
      <c r="D18" s="13">
        <v>1670.31</v>
      </c>
      <c r="E18" s="13"/>
      <c r="F18" s="18">
        <v>4264.42</v>
      </c>
      <c r="G18" s="18">
        <f>G9</f>
        <v>0</v>
      </c>
      <c r="H18" s="13">
        <v>539.77</v>
      </c>
      <c r="I18" s="13">
        <f>SUM(B18:H18)</f>
        <v>12316</v>
      </c>
      <c r="J18" s="18">
        <v>11433.87</v>
      </c>
      <c r="K18" s="13"/>
      <c r="L18" s="18">
        <f t="shared" si="1"/>
        <v>11433.87</v>
      </c>
      <c r="M18" s="18">
        <f t="shared" si="2"/>
        <v>882.1299999999992</v>
      </c>
    </row>
    <row r="19" spans="1:13">
      <c r="A19" s="27" t="s">
        <v>32</v>
      </c>
      <c r="B19" s="13">
        <f>SUM(B7:B18)</f>
        <v>66951.010000000009</v>
      </c>
      <c r="C19" s="13">
        <f>SUM(C7:C15)</f>
        <v>0</v>
      </c>
      <c r="D19" s="13">
        <f>SUM(D7:D18)</f>
        <v>15969.009999999998</v>
      </c>
      <c r="E19" s="13"/>
      <c r="F19" s="18">
        <f>SUM(F7:F18)</f>
        <v>40151.380000000005</v>
      </c>
      <c r="G19" s="13">
        <f>SUM(G7:G15)</f>
        <v>0</v>
      </c>
      <c r="H19" s="13">
        <f>SUM(H7:H18)</f>
        <v>6189.0500000000011</v>
      </c>
      <c r="I19" s="18">
        <f>SUM(I7:I18)</f>
        <v>129260.45</v>
      </c>
      <c r="J19" s="13">
        <f>SUM(J6:J18)</f>
        <v>92871.790000000008</v>
      </c>
      <c r="K19" s="13">
        <f>SUM(K7:K15)</f>
        <v>0</v>
      </c>
      <c r="L19" s="13">
        <f>SUM(L7:L18)</f>
        <v>126219</v>
      </c>
      <c r="M19" s="18">
        <f>I19-J19</f>
        <v>36388.659999999989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J19" sqref="J19"/>
    </sheetView>
  </sheetViews>
  <sheetFormatPr defaultRowHeight="15"/>
  <cols>
    <col min="9" max="9" width="9.85546875" customWidth="1"/>
  </cols>
  <sheetData>
    <row r="1" spans="1:13">
      <c r="A1" s="72" t="s">
        <v>209</v>
      </c>
      <c r="B1" s="72"/>
      <c r="C1" s="72"/>
      <c r="D1" s="72"/>
      <c r="E1" s="72"/>
      <c r="F1" s="73" t="s">
        <v>56</v>
      </c>
      <c r="G1" s="73"/>
      <c r="H1" s="73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5</v>
      </c>
      <c r="B3" s="12"/>
      <c r="C3" s="12" t="s">
        <v>6</v>
      </c>
      <c r="D3" s="12">
        <v>867.75</v>
      </c>
      <c r="E3" s="13" t="s">
        <v>7</v>
      </c>
      <c r="F3" s="12"/>
      <c r="G3" s="72"/>
      <c r="H3" s="72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8</v>
      </c>
      <c r="B5" s="15" t="s">
        <v>9</v>
      </c>
      <c r="C5" s="16" t="s">
        <v>10</v>
      </c>
      <c r="D5" s="16" t="s">
        <v>11</v>
      </c>
      <c r="E5" s="16" t="s">
        <v>12</v>
      </c>
      <c r="F5" s="16" t="s">
        <v>34</v>
      </c>
      <c r="G5" s="16" t="s">
        <v>35</v>
      </c>
      <c r="H5" s="16" t="s">
        <v>15</v>
      </c>
      <c r="I5" s="16" t="s">
        <v>43</v>
      </c>
      <c r="J5" s="16" t="s">
        <v>17</v>
      </c>
      <c r="K5" s="16"/>
      <c r="L5" s="16" t="s">
        <v>18</v>
      </c>
      <c r="M5" s="17" t="s">
        <v>19</v>
      </c>
    </row>
    <row r="6" spans="1:13">
      <c r="A6" s="14"/>
      <c r="B6" s="15"/>
      <c r="C6" s="16"/>
      <c r="D6" s="16"/>
      <c r="E6" s="16"/>
      <c r="F6" s="16"/>
      <c r="G6" s="16"/>
      <c r="H6" s="16"/>
      <c r="I6" s="16"/>
      <c r="J6" s="16">
        <v>-20740.169999999998</v>
      </c>
      <c r="K6" s="16"/>
      <c r="L6" s="16"/>
      <c r="M6" s="17"/>
    </row>
    <row r="7" spans="1:13">
      <c r="A7" s="13" t="s">
        <v>20</v>
      </c>
      <c r="B7" s="13">
        <v>6568.87</v>
      </c>
      <c r="C7" s="13"/>
      <c r="D7" s="13">
        <v>946.96</v>
      </c>
      <c r="E7" s="13"/>
      <c r="F7" s="18">
        <v>2411.56</v>
      </c>
      <c r="G7" s="18">
        <v>0</v>
      </c>
      <c r="H7" s="13">
        <v>607.42999999999995</v>
      </c>
      <c r="I7" s="18">
        <f>SUM(B7:H7)</f>
        <v>10534.82</v>
      </c>
      <c r="J7" s="18">
        <v>8355.39</v>
      </c>
      <c r="K7" s="13"/>
      <c r="L7" s="18">
        <f>SUM(J7:K7)</f>
        <v>8355.39</v>
      </c>
      <c r="M7" s="18">
        <f>I7-L7</f>
        <v>2179.4300000000003</v>
      </c>
    </row>
    <row r="8" spans="1:13">
      <c r="A8" s="13" t="s">
        <v>21</v>
      </c>
      <c r="B8" s="13">
        <v>6568.87</v>
      </c>
      <c r="C8" s="13"/>
      <c r="D8" s="13">
        <v>835.24</v>
      </c>
      <c r="E8" s="13"/>
      <c r="F8" s="18">
        <v>2614.7800000000002</v>
      </c>
      <c r="G8" s="18">
        <f>G7</f>
        <v>0</v>
      </c>
      <c r="H8" s="13">
        <v>607.42999999999995</v>
      </c>
      <c r="I8" s="18">
        <f>SUM(B8:H8)</f>
        <v>10626.32</v>
      </c>
      <c r="J8" s="18">
        <v>11196.75</v>
      </c>
      <c r="K8" s="13"/>
      <c r="L8" s="18">
        <f t="shared" ref="L8:L18" si="0">SUM(J8:K8)</f>
        <v>11196.75</v>
      </c>
      <c r="M8" s="18">
        <v>-570.42999999999995</v>
      </c>
    </row>
    <row r="9" spans="1:13">
      <c r="A9" s="13" t="s">
        <v>22</v>
      </c>
      <c r="B9" s="13">
        <v>6568.87</v>
      </c>
      <c r="C9" s="13"/>
      <c r="D9" s="13">
        <v>1079.96</v>
      </c>
      <c r="E9" s="13"/>
      <c r="F9" s="18">
        <v>2384.46</v>
      </c>
      <c r="G9" s="18">
        <f>G7</f>
        <v>0</v>
      </c>
      <c r="H9" s="13">
        <v>607.42999999999995</v>
      </c>
      <c r="I9" s="18">
        <f>SUM(B9:H9)</f>
        <v>10640.720000000001</v>
      </c>
      <c r="J9" s="18">
        <v>13408.12</v>
      </c>
      <c r="K9" s="13"/>
      <c r="L9" s="18">
        <f t="shared" si="0"/>
        <v>13408.12</v>
      </c>
      <c r="M9" s="18">
        <v>-2767.4</v>
      </c>
    </row>
    <row r="10" spans="1:13">
      <c r="A10" s="13" t="s">
        <v>23</v>
      </c>
      <c r="B10" s="13">
        <v>6568.87</v>
      </c>
      <c r="C10" s="13"/>
      <c r="D10" s="13">
        <v>986.86</v>
      </c>
      <c r="E10" s="13"/>
      <c r="F10" s="18">
        <v>2513.17</v>
      </c>
      <c r="G10" s="18">
        <f>G7</f>
        <v>0</v>
      </c>
      <c r="H10" s="13">
        <v>607.42999999999995</v>
      </c>
      <c r="I10" s="18">
        <f t="shared" ref="I10:I18" si="1">SUM(B10:H10)</f>
        <v>10676.33</v>
      </c>
      <c r="J10" s="18">
        <v>18939.009999999998</v>
      </c>
      <c r="K10" s="13"/>
      <c r="L10" s="18">
        <f t="shared" si="0"/>
        <v>18939.009999999998</v>
      </c>
      <c r="M10" s="18">
        <f t="shared" ref="M10:M18" si="2">I10-L10</f>
        <v>-8262.6799999999985</v>
      </c>
    </row>
    <row r="11" spans="1:13">
      <c r="A11" s="13" t="s">
        <v>24</v>
      </c>
      <c r="B11" s="13">
        <v>6568.87</v>
      </c>
      <c r="C11" s="13"/>
      <c r="D11" s="13">
        <v>1199.6600000000001</v>
      </c>
      <c r="E11" s="13"/>
      <c r="F11" s="18">
        <v>2872.19</v>
      </c>
      <c r="G11" s="18">
        <f>G7</f>
        <v>0</v>
      </c>
      <c r="H11" s="13">
        <v>607.42999999999995</v>
      </c>
      <c r="I11" s="18">
        <f t="shared" si="1"/>
        <v>11248.15</v>
      </c>
      <c r="J11" s="18">
        <v>9295.23</v>
      </c>
      <c r="K11" s="13"/>
      <c r="L11" s="18">
        <f t="shared" si="0"/>
        <v>9295.23</v>
      </c>
      <c r="M11" s="18">
        <f t="shared" si="2"/>
        <v>1952.92</v>
      </c>
    </row>
    <row r="12" spans="1:13">
      <c r="A12" s="13" t="s">
        <v>25</v>
      </c>
      <c r="B12" s="13">
        <v>6906.56</v>
      </c>
      <c r="C12" s="13"/>
      <c r="D12" s="13">
        <v>1199.6600000000001</v>
      </c>
      <c r="E12" s="13"/>
      <c r="F12" s="18">
        <v>3055.09</v>
      </c>
      <c r="G12" s="18">
        <f>G7</f>
        <v>0</v>
      </c>
      <c r="H12" s="13">
        <v>608.44000000000005</v>
      </c>
      <c r="I12" s="18">
        <f t="shared" si="1"/>
        <v>11769.750000000002</v>
      </c>
      <c r="J12" s="18">
        <v>14311.29</v>
      </c>
      <c r="K12" s="13"/>
      <c r="L12" s="18">
        <f t="shared" si="0"/>
        <v>14311.29</v>
      </c>
      <c r="M12" s="18">
        <f t="shared" si="2"/>
        <v>-2541.5399999999991</v>
      </c>
    </row>
    <row r="13" spans="1:13">
      <c r="A13" s="13" t="s">
        <v>26</v>
      </c>
      <c r="B13" s="13">
        <v>6906.56</v>
      </c>
      <c r="C13" s="13"/>
      <c r="D13" s="13">
        <v>1111.97</v>
      </c>
      <c r="E13" s="13"/>
      <c r="F13" s="18">
        <v>2750.25</v>
      </c>
      <c r="G13" s="18">
        <f t="shared" ref="G13:G18" si="3">G7</f>
        <v>0</v>
      </c>
      <c r="H13" s="13">
        <v>608.44000000000005</v>
      </c>
      <c r="I13" s="18">
        <f t="shared" si="1"/>
        <v>11377.220000000001</v>
      </c>
      <c r="J13" s="18">
        <v>12907.61</v>
      </c>
      <c r="K13" s="13"/>
      <c r="L13" s="18">
        <f t="shared" si="0"/>
        <v>12907.61</v>
      </c>
      <c r="M13" s="18">
        <f t="shared" si="2"/>
        <v>-1530.3899999999994</v>
      </c>
    </row>
    <row r="14" spans="1:13">
      <c r="A14" s="13" t="s">
        <v>27</v>
      </c>
      <c r="B14" s="13">
        <v>7207.89</v>
      </c>
      <c r="C14" s="13"/>
      <c r="D14" s="13">
        <v>1235.42</v>
      </c>
      <c r="E14" s="13"/>
      <c r="F14" s="18">
        <v>2981.54</v>
      </c>
      <c r="G14" s="18">
        <f t="shared" si="3"/>
        <v>0</v>
      </c>
      <c r="H14" s="13">
        <v>635.16</v>
      </c>
      <c r="I14" s="18">
        <f t="shared" si="1"/>
        <v>12060.010000000002</v>
      </c>
      <c r="J14" s="18">
        <v>8719.0300000000007</v>
      </c>
      <c r="K14" s="13"/>
      <c r="L14" s="18">
        <f t="shared" si="0"/>
        <v>8719.0300000000007</v>
      </c>
      <c r="M14" s="18">
        <f t="shared" si="2"/>
        <v>3340.9800000000014</v>
      </c>
    </row>
    <row r="15" spans="1:13">
      <c r="A15" s="13" t="s">
        <v>28</v>
      </c>
      <c r="B15" s="13">
        <v>7207.89</v>
      </c>
      <c r="C15" s="13"/>
      <c r="D15" s="13">
        <v>1637.27</v>
      </c>
      <c r="E15" s="13"/>
      <c r="F15" s="18">
        <v>4180.32</v>
      </c>
      <c r="G15" s="18">
        <f t="shared" si="3"/>
        <v>0</v>
      </c>
      <c r="H15" s="13">
        <v>635.16</v>
      </c>
      <c r="I15" s="18">
        <f t="shared" si="1"/>
        <v>13660.64</v>
      </c>
      <c r="J15" s="18">
        <v>7802.31</v>
      </c>
      <c r="K15" s="13"/>
      <c r="L15" s="18">
        <f t="shared" si="0"/>
        <v>7802.31</v>
      </c>
      <c r="M15" s="18">
        <f t="shared" si="2"/>
        <v>5858.329999999999</v>
      </c>
    </row>
    <row r="16" spans="1:13">
      <c r="A16" s="13" t="s">
        <v>29</v>
      </c>
      <c r="B16" s="13">
        <v>7207.89</v>
      </c>
      <c r="C16" s="13"/>
      <c r="D16" s="13">
        <v>1326.83</v>
      </c>
      <c r="E16" s="13"/>
      <c r="F16" s="18">
        <v>3387.46</v>
      </c>
      <c r="G16" s="18">
        <f t="shared" si="3"/>
        <v>0</v>
      </c>
      <c r="H16" s="13">
        <v>635.16</v>
      </c>
      <c r="I16" s="18">
        <f t="shared" si="1"/>
        <v>12557.34</v>
      </c>
      <c r="J16" s="18">
        <v>14060.72</v>
      </c>
      <c r="K16" s="13"/>
      <c r="L16" s="18">
        <f t="shared" si="0"/>
        <v>14060.72</v>
      </c>
      <c r="M16" s="18">
        <f t="shared" si="2"/>
        <v>-1503.3799999999992</v>
      </c>
    </row>
    <row r="17" spans="1:13">
      <c r="A17" s="13" t="s">
        <v>30</v>
      </c>
      <c r="B17" s="13">
        <v>7207.89</v>
      </c>
      <c r="C17" s="13"/>
      <c r="D17" s="13">
        <v>1174.48</v>
      </c>
      <c r="E17" s="13"/>
      <c r="F17" s="18">
        <v>2998.5</v>
      </c>
      <c r="G17" s="18">
        <f t="shared" si="3"/>
        <v>0</v>
      </c>
      <c r="H17" s="13">
        <v>635.16</v>
      </c>
      <c r="I17" s="18">
        <f t="shared" si="1"/>
        <v>12016.03</v>
      </c>
      <c r="J17" s="18">
        <v>8234.19</v>
      </c>
      <c r="K17" s="13"/>
      <c r="L17" s="18">
        <f t="shared" si="0"/>
        <v>8234.19</v>
      </c>
      <c r="M17" s="18">
        <f t="shared" si="2"/>
        <v>3781.84</v>
      </c>
    </row>
    <row r="18" spans="1:13">
      <c r="A18" s="13" t="s">
        <v>31</v>
      </c>
      <c r="B18" s="13">
        <v>7207.89</v>
      </c>
      <c r="C18" s="13"/>
      <c r="D18" s="13">
        <v>1437.63</v>
      </c>
      <c r="E18" s="13"/>
      <c r="F18" s="18">
        <v>3670.37</v>
      </c>
      <c r="G18" s="18">
        <f t="shared" si="3"/>
        <v>0</v>
      </c>
      <c r="H18" s="13">
        <v>635.16</v>
      </c>
      <c r="I18" s="18">
        <f t="shared" si="1"/>
        <v>12951.05</v>
      </c>
      <c r="J18" s="18">
        <v>25232.47</v>
      </c>
      <c r="K18" s="13"/>
      <c r="L18" s="18">
        <f t="shared" si="0"/>
        <v>25232.47</v>
      </c>
      <c r="M18" s="18">
        <f t="shared" si="2"/>
        <v>-12281.420000000002</v>
      </c>
    </row>
    <row r="19" spans="1:13">
      <c r="A19" s="13" t="s">
        <v>44</v>
      </c>
      <c r="B19" s="13">
        <f>SUM(B7:B18)</f>
        <v>82696.92</v>
      </c>
      <c r="C19" s="13">
        <f t="shared" ref="C19:K19" si="4">SUM(C7:C15)</f>
        <v>0</v>
      </c>
      <c r="D19" s="13">
        <f>SUM(D7:D18)</f>
        <v>14171.939999999999</v>
      </c>
      <c r="E19" s="13">
        <f t="shared" si="4"/>
        <v>0</v>
      </c>
      <c r="F19" s="13">
        <f>SUM(F7:F18)</f>
        <v>35819.69</v>
      </c>
      <c r="G19" s="13">
        <f t="shared" si="4"/>
        <v>0</v>
      </c>
      <c r="H19" s="13">
        <f>SUM(H7:H18)</f>
        <v>7429.829999999999</v>
      </c>
      <c r="I19" s="18">
        <f>SUM(I7:I18)</f>
        <v>140118.38</v>
      </c>
      <c r="J19" s="13">
        <f>SUM(J6:J18)</f>
        <v>131721.95000000001</v>
      </c>
      <c r="K19" s="13">
        <f t="shared" si="4"/>
        <v>0</v>
      </c>
      <c r="L19" s="13">
        <f>SUM(L7:L18)</f>
        <v>152462.12</v>
      </c>
      <c r="M19" s="18">
        <f>I19-J19</f>
        <v>8396.429999999993</v>
      </c>
    </row>
    <row r="20" spans="1:13">
      <c r="A20" s="19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J19" sqref="J19"/>
    </sheetView>
  </sheetViews>
  <sheetFormatPr defaultRowHeight="15"/>
  <cols>
    <col min="9" max="9" width="9.7109375" customWidth="1"/>
    <col min="10" max="10" width="11.140625" customWidth="1"/>
  </cols>
  <sheetData>
    <row r="1" spans="1:13">
      <c r="A1" s="72" t="s">
        <v>209</v>
      </c>
      <c r="B1" s="72"/>
      <c r="C1" s="72"/>
      <c r="D1" s="72"/>
      <c r="E1" s="72"/>
      <c r="F1" s="73" t="s">
        <v>57</v>
      </c>
      <c r="G1" s="73"/>
      <c r="H1" s="73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5</v>
      </c>
      <c r="B3" s="12"/>
      <c r="C3" s="12" t="s">
        <v>6</v>
      </c>
      <c r="D3" s="12">
        <v>761.99</v>
      </c>
      <c r="E3" s="13" t="s">
        <v>7</v>
      </c>
      <c r="F3" s="12"/>
      <c r="G3" s="72"/>
      <c r="H3" s="72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8</v>
      </c>
      <c r="B5" s="15" t="s">
        <v>9</v>
      </c>
      <c r="C5" s="16" t="s">
        <v>10</v>
      </c>
      <c r="D5" s="16" t="s">
        <v>11</v>
      </c>
      <c r="E5" s="16" t="s">
        <v>12</v>
      </c>
      <c r="F5" s="16" t="s">
        <v>34</v>
      </c>
      <c r="G5" s="16" t="s">
        <v>35</v>
      </c>
      <c r="H5" s="16" t="s">
        <v>15</v>
      </c>
      <c r="I5" s="16" t="s">
        <v>43</v>
      </c>
      <c r="J5" s="16" t="s">
        <v>17</v>
      </c>
      <c r="K5" s="16"/>
      <c r="L5" s="16" t="s">
        <v>37</v>
      </c>
      <c r="M5" s="17" t="s">
        <v>19</v>
      </c>
    </row>
    <row r="6" spans="1:13">
      <c r="A6" s="14"/>
      <c r="B6" s="15"/>
      <c r="C6" s="16"/>
      <c r="D6" s="16"/>
      <c r="E6" s="16"/>
      <c r="F6" s="16"/>
      <c r="G6" s="16"/>
      <c r="H6" s="16"/>
      <c r="I6" s="16"/>
      <c r="J6" s="16">
        <v>-43467.58</v>
      </c>
      <c r="K6" s="16"/>
      <c r="L6" s="16"/>
      <c r="M6" s="17"/>
    </row>
    <row r="7" spans="1:13">
      <c r="A7" s="13" t="s">
        <v>20</v>
      </c>
      <c r="B7" s="13">
        <v>5768.26</v>
      </c>
      <c r="C7" s="13"/>
      <c r="D7" s="13">
        <v>1167.74</v>
      </c>
      <c r="E7" s="13"/>
      <c r="F7" s="18">
        <v>2973.51</v>
      </c>
      <c r="G7" s="18">
        <v>0</v>
      </c>
      <c r="H7" s="13">
        <v>533.39</v>
      </c>
      <c r="I7" s="18">
        <f>SUM(B7:H7)</f>
        <v>10442.9</v>
      </c>
      <c r="J7" s="18">
        <v>11771.44</v>
      </c>
      <c r="K7" s="13"/>
      <c r="L7" s="18">
        <f>SUM(J7:K7)</f>
        <v>11771.44</v>
      </c>
      <c r="M7" s="18">
        <f>I7-L7</f>
        <v>-1328.5400000000009</v>
      </c>
    </row>
    <row r="8" spans="1:13">
      <c r="A8" s="13" t="s">
        <v>21</v>
      </c>
      <c r="B8" s="13">
        <v>5768.26</v>
      </c>
      <c r="C8" s="13"/>
      <c r="D8" s="13">
        <v>856.52</v>
      </c>
      <c r="E8" s="13"/>
      <c r="F8" s="18">
        <v>2113.5100000000002</v>
      </c>
      <c r="G8" s="18">
        <f>G7</f>
        <v>0</v>
      </c>
      <c r="H8" s="13">
        <v>533.39</v>
      </c>
      <c r="I8" s="18">
        <f t="shared" ref="I8:I18" si="0">SUM(B8:H8)</f>
        <v>9271.68</v>
      </c>
      <c r="J8" s="18">
        <v>6654.79</v>
      </c>
      <c r="K8" s="13"/>
      <c r="L8" s="18">
        <f t="shared" ref="L8:L18" si="1">SUM(J8:K8)</f>
        <v>6654.79</v>
      </c>
      <c r="M8" s="18">
        <f t="shared" ref="M8:M18" si="2">I8-L8</f>
        <v>2616.8900000000003</v>
      </c>
    </row>
    <row r="9" spans="1:13">
      <c r="A9" s="13" t="s">
        <v>22</v>
      </c>
      <c r="B9" s="13">
        <v>5768.26</v>
      </c>
      <c r="C9" s="13"/>
      <c r="D9" s="13">
        <v>1096.92</v>
      </c>
      <c r="E9" s="13"/>
      <c r="F9" s="18">
        <v>2790.91</v>
      </c>
      <c r="G9" s="18">
        <f>G7</f>
        <v>0</v>
      </c>
      <c r="H9" s="13">
        <v>533.39</v>
      </c>
      <c r="I9" s="18">
        <f t="shared" si="0"/>
        <v>10189.48</v>
      </c>
      <c r="J9" s="18">
        <v>16471.18</v>
      </c>
      <c r="K9" s="13"/>
      <c r="L9" s="18">
        <f t="shared" si="1"/>
        <v>16471.18</v>
      </c>
      <c r="M9" s="18">
        <f t="shared" si="2"/>
        <v>-6281.7000000000007</v>
      </c>
    </row>
    <row r="10" spans="1:13">
      <c r="A10" s="13" t="s">
        <v>23</v>
      </c>
      <c r="B10" s="13">
        <v>5768.26</v>
      </c>
      <c r="C10" s="13"/>
      <c r="D10" s="13">
        <v>1255.52</v>
      </c>
      <c r="E10" s="13"/>
      <c r="F10" s="18">
        <v>3197.35</v>
      </c>
      <c r="G10" s="18">
        <f>G7</f>
        <v>0</v>
      </c>
      <c r="H10" s="13">
        <v>533.39</v>
      </c>
      <c r="I10" s="18">
        <f t="shared" si="0"/>
        <v>10754.52</v>
      </c>
      <c r="J10" s="18">
        <v>8297.52</v>
      </c>
      <c r="K10" s="13"/>
      <c r="L10" s="18">
        <f t="shared" si="1"/>
        <v>8297.52</v>
      </c>
      <c r="M10" s="18">
        <f t="shared" si="2"/>
        <v>2457</v>
      </c>
    </row>
    <row r="11" spans="1:13">
      <c r="A11" s="13" t="s">
        <v>24</v>
      </c>
      <c r="B11" s="13">
        <v>5768.26</v>
      </c>
      <c r="C11" s="13"/>
      <c r="D11" s="13">
        <v>938.98</v>
      </c>
      <c r="E11" s="13"/>
      <c r="F11" s="18">
        <v>2391.2399999999998</v>
      </c>
      <c r="G11" s="18">
        <f>G7</f>
        <v>0</v>
      </c>
      <c r="H11" s="13">
        <v>533.39</v>
      </c>
      <c r="I11" s="18">
        <f>SUM(B11:H11)</f>
        <v>9631.869999999999</v>
      </c>
      <c r="J11" s="18">
        <v>5584.52</v>
      </c>
      <c r="K11" s="13"/>
      <c r="L11" s="18">
        <f t="shared" si="1"/>
        <v>5584.52</v>
      </c>
      <c r="M11" s="18">
        <f t="shared" si="2"/>
        <v>4047.3499999999985</v>
      </c>
    </row>
    <row r="12" spans="1:13">
      <c r="A12" s="13" t="s">
        <v>25</v>
      </c>
      <c r="B12" s="13">
        <v>5551.78</v>
      </c>
      <c r="C12" s="13"/>
      <c r="D12" s="13">
        <v>805.98</v>
      </c>
      <c r="E12" s="13"/>
      <c r="F12" s="18">
        <v>2154.15</v>
      </c>
      <c r="G12" s="18">
        <f>G7</f>
        <v>0</v>
      </c>
      <c r="H12" s="13">
        <v>485.46</v>
      </c>
      <c r="I12" s="18">
        <f t="shared" si="0"/>
        <v>8997.369999999999</v>
      </c>
      <c r="J12" s="18">
        <v>10726.27</v>
      </c>
      <c r="K12" s="13"/>
      <c r="L12" s="18">
        <f t="shared" si="1"/>
        <v>10726.27</v>
      </c>
      <c r="M12" s="18">
        <f t="shared" si="2"/>
        <v>-1728.9000000000015</v>
      </c>
    </row>
    <row r="13" spans="1:13">
      <c r="A13" s="13" t="s">
        <v>26</v>
      </c>
      <c r="B13" s="13">
        <v>5551.78</v>
      </c>
      <c r="C13" s="13"/>
      <c r="D13" s="13">
        <v>1661.51</v>
      </c>
      <c r="E13" s="13"/>
      <c r="F13" s="18">
        <v>4084.74</v>
      </c>
      <c r="G13" s="18">
        <f>G7</f>
        <v>0</v>
      </c>
      <c r="H13" s="13">
        <v>485.46</v>
      </c>
      <c r="I13" s="18">
        <f t="shared" si="0"/>
        <v>11783.489999999998</v>
      </c>
      <c r="J13" s="18">
        <v>12936.3</v>
      </c>
      <c r="K13" s="13"/>
      <c r="L13" s="18">
        <f t="shared" si="1"/>
        <v>12936.3</v>
      </c>
      <c r="M13" s="18">
        <f t="shared" si="2"/>
        <v>-1152.8100000000013</v>
      </c>
    </row>
    <row r="14" spans="1:13">
      <c r="A14" s="13" t="s">
        <v>27</v>
      </c>
      <c r="B14" s="13">
        <v>5793.78</v>
      </c>
      <c r="C14" s="13"/>
      <c r="D14" s="13">
        <v>811.61</v>
      </c>
      <c r="E14" s="13"/>
      <c r="F14" s="18">
        <v>2076.06</v>
      </c>
      <c r="G14" s="18">
        <f>G8</f>
        <v>0</v>
      </c>
      <c r="H14" s="13">
        <v>506.26</v>
      </c>
      <c r="I14" s="18">
        <f t="shared" si="0"/>
        <v>9187.7099999999991</v>
      </c>
      <c r="J14" s="18">
        <v>13065</v>
      </c>
      <c r="K14" s="13"/>
      <c r="L14" s="18">
        <f t="shared" si="1"/>
        <v>13065</v>
      </c>
      <c r="M14" s="18">
        <f t="shared" si="2"/>
        <v>-3877.2900000000009</v>
      </c>
    </row>
    <row r="15" spans="1:13">
      <c r="A15" s="13" t="s">
        <v>28</v>
      </c>
      <c r="B15" s="13">
        <v>5793.78</v>
      </c>
      <c r="C15" s="13"/>
      <c r="D15" s="13">
        <v>2902.96</v>
      </c>
      <c r="E15" s="13"/>
      <c r="F15" s="18">
        <v>7412.62</v>
      </c>
      <c r="G15" s="18">
        <f>G9</f>
        <v>0</v>
      </c>
      <c r="H15" s="13">
        <v>506.26</v>
      </c>
      <c r="I15" s="18">
        <f t="shared" si="0"/>
        <v>16615.62</v>
      </c>
      <c r="J15" s="18">
        <v>37934</v>
      </c>
      <c r="K15" s="13"/>
      <c r="L15" s="18">
        <f t="shared" si="1"/>
        <v>37934</v>
      </c>
      <c r="M15" s="18">
        <f t="shared" si="2"/>
        <v>-21318.38</v>
      </c>
    </row>
    <row r="16" spans="1:13">
      <c r="A16" s="13" t="s">
        <v>29</v>
      </c>
      <c r="B16" s="13">
        <v>5793.78</v>
      </c>
      <c r="C16" s="13"/>
      <c r="D16" s="13">
        <v>880.86</v>
      </c>
      <c r="E16" s="13"/>
      <c r="F16" s="18">
        <v>2248.86</v>
      </c>
      <c r="G16" s="18">
        <f>G10</f>
        <v>0</v>
      </c>
      <c r="H16" s="13">
        <v>506.26</v>
      </c>
      <c r="I16" s="18">
        <f t="shared" si="0"/>
        <v>9429.76</v>
      </c>
      <c r="J16" s="18">
        <v>3770</v>
      </c>
      <c r="K16" s="13"/>
      <c r="L16" s="18">
        <f t="shared" si="1"/>
        <v>3770</v>
      </c>
      <c r="M16" s="18">
        <f t="shared" si="2"/>
        <v>5659.76</v>
      </c>
    </row>
    <row r="17" spans="1:13">
      <c r="A17" s="13" t="s">
        <v>30</v>
      </c>
      <c r="B17" s="13">
        <v>5793.78</v>
      </c>
      <c r="C17" s="13"/>
      <c r="D17" s="13">
        <v>1684.16</v>
      </c>
      <c r="E17" s="13"/>
      <c r="F17" s="18">
        <v>4299.74</v>
      </c>
      <c r="G17">
        <v>0</v>
      </c>
      <c r="H17" s="13">
        <v>506.26</v>
      </c>
      <c r="I17" s="18">
        <f t="shared" si="0"/>
        <v>12283.94</v>
      </c>
      <c r="J17" s="18">
        <v>7146.78</v>
      </c>
      <c r="K17" s="13"/>
      <c r="L17" s="18">
        <f t="shared" si="1"/>
        <v>7146.78</v>
      </c>
      <c r="M17" s="18">
        <f t="shared" si="2"/>
        <v>5137.1600000000008</v>
      </c>
    </row>
    <row r="18" spans="1:13">
      <c r="A18" s="13" t="s">
        <v>31</v>
      </c>
      <c r="B18" s="13">
        <v>5793.78</v>
      </c>
      <c r="C18" s="13"/>
      <c r="D18" s="13">
        <v>1725.71</v>
      </c>
      <c r="E18" s="13"/>
      <c r="F18" s="18">
        <v>4405.8599999999997</v>
      </c>
      <c r="G18" s="18">
        <f>G11</f>
        <v>0</v>
      </c>
      <c r="H18" s="13">
        <v>506.26</v>
      </c>
      <c r="I18" s="18">
        <f t="shared" si="0"/>
        <v>12431.609999999999</v>
      </c>
      <c r="J18" s="18">
        <v>11716.52</v>
      </c>
      <c r="K18" s="13"/>
      <c r="L18" s="18">
        <f t="shared" si="1"/>
        <v>11716.52</v>
      </c>
      <c r="M18" s="18">
        <f t="shared" si="2"/>
        <v>715.08999999999833</v>
      </c>
    </row>
    <row r="19" spans="1:13">
      <c r="A19" s="19" t="s">
        <v>32</v>
      </c>
      <c r="B19" s="13">
        <f>SUM(B7:B18)</f>
        <v>68913.759999999995</v>
      </c>
      <c r="C19" s="13">
        <f t="shared" ref="C19:K19" si="3">SUM(C7:C15)</f>
        <v>0</v>
      </c>
      <c r="D19" s="13">
        <f>SUM(D7:D18)</f>
        <v>15788.470000000001</v>
      </c>
      <c r="E19" s="13">
        <f t="shared" si="3"/>
        <v>0</v>
      </c>
      <c r="F19" s="13">
        <f>SUM(F7:F18)</f>
        <v>40148.550000000003</v>
      </c>
      <c r="G19" s="13">
        <f t="shared" si="3"/>
        <v>0</v>
      </c>
      <c r="H19" s="13">
        <f>SUM(H7:H18)</f>
        <v>6169.170000000001</v>
      </c>
      <c r="I19" s="18">
        <f>SUM(I7:I18)</f>
        <v>131019.94999999998</v>
      </c>
      <c r="J19" s="18">
        <f>SUM(J6:J18)</f>
        <v>102606.74</v>
      </c>
      <c r="K19" s="13">
        <f t="shared" si="3"/>
        <v>0</v>
      </c>
      <c r="L19" s="13">
        <f>SUM(L7:L18)</f>
        <v>146074.32</v>
      </c>
      <c r="M19" s="18">
        <f>I19-J19</f>
        <v>28413.209999999977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6"/>
  <sheetViews>
    <sheetView workbookViewId="0">
      <selection activeCell="J19" sqref="J19"/>
    </sheetView>
  </sheetViews>
  <sheetFormatPr defaultRowHeight="15"/>
  <cols>
    <col min="9" max="9" width="9.5703125" customWidth="1"/>
    <col min="13" max="13" width="10" customWidth="1"/>
  </cols>
  <sheetData>
    <row r="1" spans="1:13">
      <c r="A1" s="72" t="s">
        <v>209</v>
      </c>
      <c r="B1" s="72"/>
      <c r="C1" s="72"/>
      <c r="D1" s="72"/>
      <c r="E1" s="72"/>
      <c r="F1" s="73" t="s">
        <v>58</v>
      </c>
      <c r="G1" s="73"/>
      <c r="H1" s="73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5</v>
      </c>
      <c r="B3" s="12"/>
      <c r="C3" s="12" t="s">
        <v>6</v>
      </c>
      <c r="D3" s="12">
        <v>887.4</v>
      </c>
      <c r="E3" s="13" t="s">
        <v>7</v>
      </c>
      <c r="F3" s="12"/>
      <c r="G3" s="72"/>
      <c r="H3" s="72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8</v>
      </c>
      <c r="B5" s="15" t="s">
        <v>9</v>
      </c>
      <c r="C5" s="16" t="s">
        <v>10</v>
      </c>
      <c r="D5" s="16" t="s">
        <v>11</v>
      </c>
      <c r="E5" s="16" t="s">
        <v>12</v>
      </c>
      <c r="F5" s="16" t="s">
        <v>34</v>
      </c>
      <c r="G5" s="16" t="s">
        <v>35</v>
      </c>
      <c r="H5" s="16" t="s">
        <v>15</v>
      </c>
      <c r="I5" s="16" t="s">
        <v>16</v>
      </c>
      <c r="J5" s="16" t="s">
        <v>17</v>
      </c>
      <c r="K5" s="16"/>
      <c r="L5" s="16" t="s">
        <v>18</v>
      </c>
      <c r="M5" s="17" t="s">
        <v>19</v>
      </c>
    </row>
    <row r="6" spans="1:13">
      <c r="A6" s="14"/>
      <c r="B6" s="15"/>
      <c r="C6" s="16"/>
      <c r="D6" s="16"/>
      <c r="E6" s="16"/>
      <c r="F6" s="16"/>
      <c r="G6" s="16"/>
      <c r="H6" s="16"/>
      <c r="I6" s="16"/>
      <c r="J6" s="16">
        <v>-71562.820000000007</v>
      </c>
      <c r="K6" s="16"/>
      <c r="L6" s="16"/>
      <c r="M6" s="17"/>
    </row>
    <row r="7" spans="1:13">
      <c r="A7" s="13" t="s">
        <v>20</v>
      </c>
      <c r="B7" s="13">
        <v>6717.62</v>
      </c>
      <c r="C7" s="13"/>
      <c r="D7" s="13">
        <v>1314.04</v>
      </c>
      <c r="E7" s="13"/>
      <c r="F7" s="18">
        <v>3346.39</v>
      </c>
      <c r="G7" s="18">
        <v>88.54</v>
      </c>
      <c r="H7" s="13">
        <v>621.17999999999995</v>
      </c>
      <c r="I7" s="18">
        <f>SUM(B7:H7)</f>
        <v>12087.77</v>
      </c>
      <c r="J7" s="18">
        <v>6143.23</v>
      </c>
      <c r="K7" s="13"/>
      <c r="L7" s="18">
        <f>SUM(J7:K7)</f>
        <v>6143.23</v>
      </c>
      <c r="M7" s="18">
        <f>I7-L7</f>
        <v>5944.5400000000009</v>
      </c>
    </row>
    <row r="8" spans="1:13">
      <c r="A8" s="13" t="s">
        <v>21</v>
      </c>
      <c r="B8" s="13">
        <v>6717.62</v>
      </c>
      <c r="C8" s="13"/>
      <c r="D8" s="13">
        <v>1303.4000000000001</v>
      </c>
      <c r="E8" s="13"/>
      <c r="F8" s="18">
        <v>3136.39</v>
      </c>
      <c r="G8" s="18">
        <v>88.54</v>
      </c>
      <c r="H8" s="13">
        <v>621.17999999999995</v>
      </c>
      <c r="I8" s="18">
        <f t="shared" ref="I8:I13" si="0">SUM(B8:H8)</f>
        <v>11867.130000000001</v>
      </c>
      <c r="J8" s="18">
        <v>7668.21</v>
      </c>
      <c r="K8" s="13"/>
      <c r="L8" s="18">
        <f t="shared" ref="L8:L18" si="1">SUM(J8:K8)</f>
        <v>7668.21</v>
      </c>
      <c r="M8" s="18">
        <f t="shared" ref="M8:M13" si="2">I8-L8</f>
        <v>4198.920000000001</v>
      </c>
    </row>
    <row r="9" spans="1:13">
      <c r="A9" s="13" t="s">
        <v>22</v>
      </c>
      <c r="B9" s="13">
        <v>6717.62</v>
      </c>
      <c r="C9" s="13"/>
      <c r="D9" s="13">
        <v>1356.6</v>
      </c>
      <c r="E9" s="13"/>
      <c r="F9" s="18">
        <v>3454.77</v>
      </c>
      <c r="G9" s="18">
        <v>88.54</v>
      </c>
      <c r="H9" s="13">
        <v>621.17999999999995</v>
      </c>
      <c r="I9" s="18">
        <f t="shared" si="0"/>
        <v>12238.710000000001</v>
      </c>
      <c r="J9" s="18">
        <v>6754.65</v>
      </c>
      <c r="K9" s="13"/>
      <c r="L9" s="18">
        <f t="shared" si="1"/>
        <v>6754.65</v>
      </c>
      <c r="M9" s="18">
        <f t="shared" si="2"/>
        <v>5484.0600000000013</v>
      </c>
    </row>
    <row r="10" spans="1:13">
      <c r="A10" s="13" t="s">
        <v>23</v>
      </c>
      <c r="B10" s="13">
        <v>6717.62</v>
      </c>
      <c r="C10" s="13"/>
      <c r="D10" s="13">
        <v>1396.5</v>
      </c>
      <c r="E10" s="13"/>
      <c r="F10" s="18">
        <v>3454.77</v>
      </c>
      <c r="G10" s="18">
        <v>88.54</v>
      </c>
      <c r="H10" s="13">
        <v>621.17999999999995</v>
      </c>
      <c r="I10" s="18">
        <f t="shared" si="0"/>
        <v>12278.61</v>
      </c>
      <c r="J10" s="18">
        <v>8673.52</v>
      </c>
      <c r="K10" s="13"/>
      <c r="L10" s="18">
        <f t="shared" si="1"/>
        <v>8673.52</v>
      </c>
      <c r="M10" s="18">
        <f t="shared" si="2"/>
        <v>3605.09</v>
      </c>
    </row>
    <row r="11" spans="1:13">
      <c r="A11" s="13" t="s">
        <v>24</v>
      </c>
      <c r="B11" s="13">
        <v>6717.62</v>
      </c>
      <c r="C11" s="13"/>
      <c r="D11" s="13">
        <v>1383.2</v>
      </c>
      <c r="E11" s="13"/>
      <c r="F11" s="18">
        <v>2425.11</v>
      </c>
      <c r="G11" s="18">
        <v>88.54</v>
      </c>
      <c r="H11" s="13">
        <v>621.17999999999995</v>
      </c>
      <c r="I11" s="18">
        <f t="shared" si="0"/>
        <v>11235.650000000001</v>
      </c>
      <c r="J11" s="18">
        <v>9616.7199999999993</v>
      </c>
      <c r="K11" s="13"/>
      <c r="L11" s="18">
        <f t="shared" si="1"/>
        <v>9616.7199999999993</v>
      </c>
      <c r="M11" s="18">
        <f t="shared" si="2"/>
        <v>1618.9300000000021</v>
      </c>
    </row>
    <row r="12" spans="1:13">
      <c r="A12" s="13" t="s">
        <v>25</v>
      </c>
      <c r="B12" s="13">
        <v>6433.75</v>
      </c>
      <c r="C12" s="13"/>
      <c r="D12" s="13">
        <v>1649.2</v>
      </c>
      <c r="E12" s="13">
        <v>39.9</v>
      </c>
      <c r="F12" s="18">
        <v>4199.91</v>
      </c>
      <c r="G12" s="18">
        <v>71.58</v>
      </c>
      <c r="H12" s="13">
        <v>532.63</v>
      </c>
      <c r="I12" s="18">
        <f t="shared" si="0"/>
        <v>12926.969999999998</v>
      </c>
      <c r="J12" s="18">
        <v>15689.78</v>
      </c>
      <c r="K12" s="13"/>
      <c r="L12" s="18">
        <f t="shared" si="1"/>
        <v>15689.78</v>
      </c>
      <c r="M12" s="18">
        <f t="shared" si="2"/>
        <v>-2762.8100000000031</v>
      </c>
    </row>
    <row r="13" spans="1:13">
      <c r="A13" s="13" t="s">
        <v>26</v>
      </c>
      <c r="B13" s="13">
        <v>6433.75</v>
      </c>
      <c r="C13" s="13"/>
      <c r="D13" s="13">
        <v>1419.01</v>
      </c>
      <c r="E13" s="13" t="s">
        <v>222</v>
      </c>
      <c r="F13" s="18">
        <v>3475.09</v>
      </c>
      <c r="G13" s="18">
        <v>71.58</v>
      </c>
      <c r="H13" s="13">
        <v>532.63</v>
      </c>
      <c r="I13" s="18">
        <f t="shared" si="0"/>
        <v>11932.06</v>
      </c>
      <c r="J13" s="18">
        <v>17866</v>
      </c>
      <c r="K13" s="13"/>
      <c r="L13" s="18">
        <f t="shared" si="1"/>
        <v>17866</v>
      </c>
      <c r="M13" s="18">
        <f t="shared" si="2"/>
        <v>-5933.9400000000005</v>
      </c>
    </row>
    <row r="14" spans="1:13">
      <c r="A14" s="13" t="s">
        <v>27</v>
      </c>
      <c r="B14" s="13">
        <v>6714.21</v>
      </c>
      <c r="C14" s="13"/>
      <c r="D14" s="13">
        <v>1407.16</v>
      </c>
      <c r="E14" s="13">
        <v>69.25</v>
      </c>
      <c r="F14" s="18">
        <v>3602.2</v>
      </c>
      <c r="G14" s="18">
        <v>71.58</v>
      </c>
      <c r="H14" s="13">
        <v>525.76</v>
      </c>
      <c r="I14" s="18">
        <f>SUM(B14:H14)</f>
        <v>12390.16</v>
      </c>
      <c r="J14" s="18">
        <v>7386.45</v>
      </c>
      <c r="K14" s="13"/>
      <c r="L14" s="18">
        <f t="shared" si="1"/>
        <v>7386.45</v>
      </c>
      <c r="M14" s="18">
        <f>I14-L14</f>
        <v>5003.71</v>
      </c>
    </row>
    <row r="15" spans="1:13">
      <c r="A15" s="13" t="s">
        <v>28</v>
      </c>
      <c r="B15" s="13">
        <v>6714.21</v>
      </c>
      <c r="C15" s="13"/>
      <c r="D15" s="13">
        <v>1587.21</v>
      </c>
      <c r="E15" s="13">
        <v>83.1</v>
      </c>
      <c r="F15" s="18">
        <v>4052.2</v>
      </c>
      <c r="G15" s="18">
        <v>71.58</v>
      </c>
      <c r="H15" s="13">
        <v>525.76</v>
      </c>
      <c r="I15" s="18">
        <f>SUM(B15:H15)</f>
        <v>13034.060000000001</v>
      </c>
      <c r="J15" s="18">
        <v>6738.97</v>
      </c>
      <c r="K15" s="13"/>
      <c r="L15" s="18">
        <f t="shared" si="1"/>
        <v>6738.97</v>
      </c>
      <c r="M15" s="47">
        <f>I15-L15</f>
        <v>6295.0900000000011</v>
      </c>
    </row>
    <row r="16" spans="1:13">
      <c r="A16" s="13" t="s">
        <v>29</v>
      </c>
      <c r="B16" s="13">
        <v>6714.21</v>
      </c>
      <c r="C16" s="13"/>
      <c r="D16" s="13">
        <v>1601.06</v>
      </c>
      <c r="E16" s="13"/>
      <c r="F16" s="18">
        <v>4087.56</v>
      </c>
      <c r="G16" s="18">
        <v>71.58</v>
      </c>
      <c r="H16" s="13">
        <v>525.76</v>
      </c>
      <c r="I16" s="18">
        <f>SUM(B16:H16)</f>
        <v>13000.17</v>
      </c>
      <c r="J16" s="18">
        <v>9247.0400000000009</v>
      </c>
      <c r="K16" s="13"/>
      <c r="L16" s="18">
        <f t="shared" si="1"/>
        <v>9247.0400000000009</v>
      </c>
      <c r="M16" s="18">
        <f>I16-L16</f>
        <v>3753.1299999999992</v>
      </c>
    </row>
    <row r="17" spans="1:13">
      <c r="A17" s="13" t="s">
        <v>30</v>
      </c>
      <c r="B17" s="13">
        <v>6714.21</v>
      </c>
      <c r="C17" s="13"/>
      <c r="D17" s="13">
        <v>1448.71</v>
      </c>
      <c r="E17" s="13"/>
      <c r="F17" s="18">
        <v>3698.6</v>
      </c>
      <c r="G17" s="18">
        <v>71.58</v>
      </c>
      <c r="H17" s="13">
        <v>525.76</v>
      </c>
      <c r="I17" s="23">
        <f>SUM(B17:H17)</f>
        <v>12458.86</v>
      </c>
      <c r="J17" s="18">
        <v>8116.05</v>
      </c>
      <c r="K17" s="13"/>
      <c r="L17" s="18">
        <f t="shared" si="1"/>
        <v>8116.05</v>
      </c>
      <c r="M17" s="18">
        <f>I17-L17</f>
        <v>4342.8100000000004</v>
      </c>
    </row>
    <row r="18" spans="1:13">
      <c r="A18" s="13" t="s">
        <v>31</v>
      </c>
      <c r="B18" s="13">
        <v>6714.21</v>
      </c>
      <c r="C18" s="13"/>
      <c r="D18" s="13">
        <v>1504.11</v>
      </c>
      <c r="E18" s="13"/>
      <c r="F18" s="18">
        <v>3840.1</v>
      </c>
      <c r="G18" s="18">
        <v>71.58</v>
      </c>
      <c r="H18" s="13">
        <v>525.76</v>
      </c>
      <c r="I18" s="18">
        <f>SUM(B18:H18)</f>
        <v>12655.76</v>
      </c>
      <c r="J18" s="18">
        <v>9035.0400000000009</v>
      </c>
      <c r="K18" s="13"/>
      <c r="L18" s="18">
        <f t="shared" si="1"/>
        <v>9035.0400000000009</v>
      </c>
      <c r="M18" s="18">
        <f>I18-L18</f>
        <v>3620.7199999999993</v>
      </c>
    </row>
    <row r="19" spans="1:13">
      <c r="A19" s="19" t="s">
        <v>44</v>
      </c>
      <c r="B19" s="13">
        <f>SUM(B7:B18)</f>
        <v>80026.650000000009</v>
      </c>
      <c r="C19" s="13">
        <f>SUM(C7:C15)</f>
        <v>0</v>
      </c>
      <c r="D19" s="13">
        <f>SUM(D7:D18)</f>
        <v>17370.2</v>
      </c>
      <c r="E19" s="13">
        <f>SUM(E7:E15)</f>
        <v>192.25</v>
      </c>
      <c r="F19" s="18">
        <f>SUM(F7:F18)</f>
        <v>42773.09</v>
      </c>
      <c r="G19" s="18">
        <f>SUM(G7:G18)</f>
        <v>943.76000000000033</v>
      </c>
      <c r="H19" s="13">
        <f>SUM(H7:H18)</f>
        <v>6799.9600000000009</v>
      </c>
      <c r="I19" s="18">
        <f>SUM(I7:I18)</f>
        <v>148105.91</v>
      </c>
      <c r="J19" s="13">
        <f>SUM(J6:J18)</f>
        <v>41372.839999999997</v>
      </c>
      <c r="K19" s="13">
        <f>SUM(K7:K15)</f>
        <v>0</v>
      </c>
      <c r="L19" s="13">
        <f>SUM(L7:L18)</f>
        <v>112935.65999999997</v>
      </c>
      <c r="M19" s="18">
        <f>I19-J19</f>
        <v>106733.07</v>
      </c>
    </row>
    <row r="36" ht="16.5" customHeight="1"/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9"/>
  <sheetViews>
    <sheetView topLeftCell="A4" workbookViewId="0">
      <selection activeCell="J19" sqref="J19"/>
    </sheetView>
  </sheetViews>
  <sheetFormatPr defaultRowHeight="15"/>
  <sheetData>
    <row r="1" spans="1:13">
      <c r="A1" s="72" t="s">
        <v>209</v>
      </c>
      <c r="B1" s="72"/>
      <c r="C1" s="72"/>
      <c r="D1" s="72"/>
      <c r="E1" s="72"/>
      <c r="F1" s="73" t="s">
        <v>59</v>
      </c>
      <c r="G1" s="73"/>
      <c r="H1" s="73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5</v>
      </c>
      <c r="B3" s="12"/>
      <c r="C3" s="12" t="s">
        <v>6</v>
      </c>
      <c r="D3" s="12">
        <v>807.3</v>
      </c>
      <c r="E3" s="13" t="s">
        <v>7</v>
      </c>
      <c r="F3" s="12"/>
      <c r="G3" s="72"/>
      <c r="H3" s="72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8</v>
      </c>
      <c r="B5" s="15" t="s">
        <v>9</v>
      </c>
      <c r="C5" s="16" t="s">
        <v>10</v>
      </c>
      <c r="D5" s="16" t="s">
        <v>11</v>
      </c>
      <c r="E5" s="16" t="s">
        <v>12</v>
      </c>
      <c r="F5" s="16" t="s">
        <v>34</v>
      </c>
      <c r="G5" s="16" t="s">
        <v>35</v>
      </c>
      <c r="H5" s="16" t="s">
        <v>15</v>
      </c>
      <c r="I5" s="16" t="s">
        <v>16</v>
      </c>
      <c r="J5" s="16" t="s">
        <v>17</v>
      </c>
      <c r="K5" s="16"/>
      <c r="L5" s="16" t="s">
        <v>18</v>
      </c>
      <c r="M5" s="17" t="s">
        <v>19</v>
      </c>
    </row>
    <row r="6" spans="1:13">
      <c r="A6" s="14"/>
      <c r="B6" s="15"/>
      <c r="C6" s="16"/>
      <c r="D6" s="16"/>
      <c r="E6" s="16"/>
      <c r="F6" s="16"/>
      <c r="G6" s="16"/>
      <c r="H6" s="16"/>
      <c r="I6" s="16"/>
      <c r="J6" s="16">
        <v>-49699.21</v>
      </c>
      <c r="K6" s="16"/>
      <c r="L6" s="16"/>
      <c r="M6" s="17"/>
    </row>
    <row r="7" spans="1:13">
      <c r="A7" s="13" t="s">
        <v>20</v>
      </c>
      <c r="B7" s="13">
        <v>4097.6400000000003</v>
      </c>
      <c r="C7" s="13"/>
      <c r="D7" s="13">
        <v>1401.82</v>
      </c>
      <c r="E7" s="13"/>
      <c r="F7" s="18">
        <v>3569.92</v>
      </c>
      <c r="G7" s="18">
        <v>0</v>
      </c>
      <c r="H7" s="13">
        <v>378.91</v>
      </c>
      <c r="I7" s="18">
        <f>SUM(B7:H7)</f>
        <v>9448.2900000000009</v>
      </c>
      <c r="J7" s="18">
        <v>8425</v>
      </c>
      <c r="K7" s="13"/>
      <c r="L7" s="18">
        <f>SUM(J7:K7)</f>
        <v>8425</v>
      </c>
      <c r="M7" s="18">
        <f>I7-L7</f>
        <v>1023.2900000000009</v>
      </c>
    </row>
    <row r="8" spans="1:13">
      <c r="A8" s="13" t="s">
        <v>21</v>
      </c>
      <c r="B8" s="13">
        <v>4097.6400000000003</v>
      </c>
      <c r="C8" s="13"/>
      <c r="D8" s="13">
        <v>760.76</v>
      </c>
      <c r="E8" s="13"/>
      <c r="F8" s="18">
        <v>2269.31</v>
      </c>
      <c r="G8" s="18">
        <f>G7</f>
        <v>0</v>
      </c>
      <c r="H8" s="13">
        <v>378.91</v>
      </c>
      <c r="I8" s="18">
        <f t="shared" ref="I8:I18" si="0">SUM(B8:H8)</f>
        <v>7506.6200000000008</v>
      </c>
      <c r="J8" s="18">
        <v>5119</v>
      </c>
      <c r="K8" s="13"/>
      <c r="L8" s="18">
        <f t="shared" ref="L8:L18" si="1">SUM(J8:K8)</f>
        <v>5119</v>
      </c>
      <c r="M8" s="18">
        <f t="shared" ref="M8:M18" si="2">I8-L8</f>
        <v>2387.6200000000008</v>
      </c>
    </row>
    <row r="9" spans="1:13">
      <c r="A9" s="13" t="s">
        <v>22</v>
      </c>
      <c r="B9" s="13">
        <v>4097.6400000000003</v>
      </c>
      <c r="C9" s="13"/>
      <c r="D9" s="13">
        <v>864.5</v>
      </c>
      <c r="E9" s="13"/>
      <c r="F9" s="18">
        <v>2303.1799999999998</v>
      </c>
      <c r="G9" s="18">
        <f>G7</f>
        <v>0</v>
      </c>
      <c r="H9" s="13">
        <v>378.91</v>
      </c>
      <c r="I9" s="18">
        <f t="shared" si="0"/>
        <v>7644.23</v>
      </c>
      <c r="J9" s="18">
        <v>5840</v>
      </c>
      <c r="K9" s="13"/>
      <c r="L9" s="18">
        <f t="shared" si="1"/>
        <v>5840</v>
      </c>
      <c r="M9" s="18">
        <f t="shared" si="2"/>
        <v>1804.2299999999996</v>
      </c>
    </row>
    <row r="10" spans="1:13">
      <c r="A10" s="13" t="s">
        <v>23</v>
      </c>
      <c r="B10" s="50">
        <v>4097.6400000000003</v>
      </c>
      <c r="C10" s="13"/>
      <c r="D10" s="13">
        <v>712.88</v>
      </c>
      <c r="E10" s="13"/>
      <c r="F10" s="18">
        <v>1815.45</v>
      </c>
      <c r="G10" s="18">
        <f>G7</f>
        <v>0</v>
      </c>
      <c r="H10" s="50">
        <v>378.91</v>
      </c>
      <c r="I10" s="18">
        <f t="shared" si="0"/>
        <v>7004.88</v>
      </c>
      <c r="J10" s="18">
        <v>1341.9</v>
      </c>
      <c r="K10" s="13"/>
      <c r="L10" s="18">
        <f t="shared" si="1"/>
        <v>1341.9</v>
      </c>
      <c r="M10" s="18">
        <f t="shared" si="2"/>
        <v>5662.98</v>
      </c>
    </row>
    <row r="11" spans="1:13">
      <c r="A11" s="13" t="s">
        <v>24</v>
      </c>
      <c r="B11" s="13">
        <v>4097.6400000000003</v>
      </c>
      <c r="C11" s="13"/>
      <c r="D11" s="13">
        <v>938.98</v>
      </c>
      <c r="E11" s="13"/>
      <c r="F11" s="18">
        <v>2391.2399999999998</v>
      </c>
      <c r="G11" s="18">
        <f>G7</f>
        <v>0</v>
      </c>
      <c r="H11" s="13">
        <v>378.91</v>
      </c>
      <c r="I11" s="18">
        <f>SUM(B11:H11)</f>
        <v>7806.77</v>
      </c>
      <c r="J11" s="18">
        <v>19135</v>
      </c>
      <c r="K11" s="13"/>
      <c r="L11" s="18">
        <f t="shared" si="1"/>
        <v>19135</v>
      </c>
      <c r="M11" s="18">
        <f t="shared" si="2"/>
        <v>-11328.23</v>
      </c>
    </row>
    <row r="12" spans="1:13">
      <c r="A12" s="13" t="s">
        <v>25</v>
      </c>
      <c r="B12" s="13">
        <v>4219.99</v>
      </c>
      <c r="C12" s="13"/>
      <c r="D12" s="13">
        <v>872.48</v>
      </c>
      <c r="E12" s="13"/>
      <c r="F12" s="18">
        <v>2221.89</v>
      </c>
      <c r="G12" s="18">
        <f>G7</f>
        <v>0</v>
      </c>
      <c r="H12" s="13">
        <v>339.4</v>
      </c>
      <c r="I12" s="18">
        <f t="shared" si="0"/>
        <v>7653.7599999999984</v>
      </c>
      <c r="J12" s="18">
        <v>5385.69</v>
      </c>
      <c r="K12" s="13"/>
      <c r="L12" s="18">
        <f t="shared" si="1"/>
        <v>5385.69</v>
      </c>
      <c r="M12" s="18">
        <f t="shared" si="2"/>
        <v>2268.0699999999988</v>
      </c>
    </row>
    <row r="13" spans="1:13">
      <c r="A13" s="13" t="s">
        <v>26</v>
      </c>
      <c r="B13" s="13">
        <v>4219.99</v>
      </c>
      <c r="C13" s="13"/>
      <c r="D13" s="13">
        <v>810.51</v>
      </c>
      <c r="E13" s="13"/>
      <c r="F13" s="18">
        <v>1984.8</v>
      </c>
      <c r="G13" s="18">
        <f t="shared" ref="G13:G18" si="3">G7</f>
        <v>0</v>
      </c>
      <c r="H13" s="13">
        <v>339.4</v>
      </c>
      <c r="I13" s="18">
        <f t="shared" si="0"/>
        <v>7354.7</v>
      </c>
      <c r="J13" s="18">
        <v>2484.5</v>
      </c>
      <c r="K13" s="13"/>
      <c r="L13" s="18">
        <f t="shared" si="1"/>
        <v>2484.5</v>
      </c>
      <c r="M13" s="18">
        <f t="shared" si="2"/>
        <v>4870.2</v>
      </c>
    </row>
    <row r="14" spans="1:13">
      <c r="A14" s="13" t="s">
        <v>27</v>
      </c>
      <c r="B14" s="13">
        <v>4404.25</v>
      </c>
      <c r="C14" s="13"/>
      <c r="D14" s="13">
        <v>1047.06</v>
      </c>
      <c r="E14" s="13"/>
      <c r="F14" s="18">
        <v>2675.94</v>
      </c>
      <c r="G14" s="18">
        <f t="shared" si="3"/>
        <v>0</v>
      </c>
      <c r="H14" s="13">
        <v>324.20999999999998</v>
      </c>
      <c r="I14" s="18">
        <f t="shared" si="0"/>
        <v>8451.4599999999991</v>
      </c>
      <c r="J14" s="18">
        <v>31584</v>
      </c>
      <c r="K14" s="13"/>
      <c r="L14" s="18">
        <f t="shared" si="1"/>
        <v>31584</v>
      </c>
      <c r="M14" s="18">
        <f t="shared" si="2"/>
        <v>-23132.54</v>
      </c>
    </row>
    <row r="15" spans="1:13">
      <c r="A15" s="13" t="s">
        <v>28</v>
      </c>
      <c r="B15" s="13">
        <v>4404.25</v>
      </c>
      <c r="C15" s="13"/>
      <c r="D15" s="13">
        <v>1310.21</v>
      </c>
      <c r="E15" s="13"/>
      <c r="F15" s="18">
        <v>3345.02</v>
      </c>
      <c r="G15" s="18">
        <f t="shared" si="3"/>
        <v>0</v>
      </c>
      <c r="H15" s="22">
        <v>324.20999999999998</v>
      </c>
      <c r="I15" s="18">
        <f t="shared" si="0"/>
        <v>9383.6899999999987</v>
      </c>
      <c r="J15" s="18">
        <v>4980</v>
      </c>
      <c r="K15" s="13"/>
      <c r="L15" s="18">
        <f t="shared" si="1"/>
        <v>4980</v>
      </c>
      <c r="M15" s="18">
        <f t="shared" si="2"/>
        <v>4403.6899999999987</v>
      </c>
    </row>
    <row r="16" spans="1:13">
      <c r="A16" s="13" t="s">
        <v>29</v>
      </c>
      <c r="B16" s="13">
        <v>4404.25</v>
      </c>
      <c r="C16" s="13"/>
      <c r="D16" s="13">
        <v>1085.8399999999999</v>
      </c>
      <c r="E16" s="13"/>
      <c r="F16" s="18">
        <v>2772.18</v>
      </c>
      <c r="G16" s="18">
        <f t="shared" si="3"/>
        <v>0</v>
      </c>
      <c r="H16" s="13">
        <v>324.20999999999998</v>
      </c>
      <c r="I16" s="18">
        <f t="shared" si="0"/>
        <v>8586.48</v>
      </c>
      <c r="J16" s="18">
        <v>2787</v>
      </c>
      <c r="K16" s="13"/>
      <c r="L16" s="18">
        <f t="shared" si="1"/>
        <v>2787</v>
      </c>
      <c r="M16" s="18">
        <f t="shared" si="2"/>
        <v>5799.48</v>
      </c>
    </row>
    <row r="17" spans="1:15">
      <c r="A17" s="13" t="s">
        <v>30</v>
      </c>
      <c r="B17" s="13">
        <v>4404.25</v>
      </c>
      <c r="C17" s="13"/>
      <c r="D17" s="13">
        <v>1292.21</v>
      </c>
      <c r="E17" s="13"/>
      <c r="F17" s="18">
        <v>3299.04</v>
      </c>
      <c r="G17" s="18">
        <f t="shared" si="3"/>
        <v>0</v>
      </c>
      <c r="H17" s="13">
        <v>324.20999999999998</v>
      </c>
      <c r="I17" s="18">
        <f t="shared" si="0"/>
        <v>9319.7099999999991</v>
      </c>
      <c r="J17" s="18">
        <v>11233.5</v>
      </c>
      <c r="K17" s="13"/>
      <c r="L17" s="18">
        <f t="shared" si="1"/>
        <v>11233.5</v>
      </c>
      <c r="M17" s="18">
        <f t="shared" si="2"/>
        <v>-1913.7900000000009</v>
      </c>
    </row>
    <row r="18" spans="1:15">
      <c r="A18" s="13" t="s">
        <v>31</v>
      </c>
      <c r="B18" s="13">
        <v>4404.25</v>
      </c>
      <c r="C18" s="13"/>
      <c r="D18" s="13">
        <v>1252.04</v>
      </c>
      <c r="E18" s="13"/>
      <c r="F18" s="18">
        <v>3196.54</v>
      </c>
      <c r="G18" s="18">
        <f t="shared" si="3"/>
        <v>0</v>
      </c>
      <c r="H18" s="13">
        <v>324.20999999999998</v>
      </c>
      <c r="I18" s="18">
        <f t="shared" si="0"/>
        <v>9177.0399999999991</v>
      </c>
      <c r="J18" s="18">
        <v>5855</v>
      </c>
      <c r="K18" s="13"/>
      <c r="L18" s="18">
        <f t="shared" si="1"/>
        <v>5855</v>
      </c>
      <c r="M18" s="18">
        <f t="shared" si="2"/>
        <v>3322.0399999999991</v>
      </c>
    </row>
    <row r="19" spans="1:15">
      <c r="A19" s="19" t="s">
        <v>32</v>
      </c>
      <c r="B19" s="13">
        <f>SUM(B7:B18)</f>
        <v>50949.43</v>
      </c>
      <c r="C19" s="13">
        <f t="shared" ref="C19:K19" si="4">SUM(C7:C15)</f>
        <v>0</v>
      </c>
      <c r="D19" s="13">
        <f>SUM(D7:D18)</f>
        <v>12349.29</v>
      </c>
      <c r="E19" s="13">
        <f t="shared" si="4"/>
        <v>0</v>
      </c>
      <c r="F19" s="13">
        <f>SUM(F7:F18)</f>
        <v>31844.510000000002</v>
      </c>
      <c r="G19" s="13">
        <f t="shared" si="4"/>
        <v>0</v>
      </c>
      <c r="H19" s="13">
        <f>SUM(H7:H18)</f>
        <v>4194.4000000000005</v>
      </c>
      <c r="I19" s="18">
        <f>SUM(I7:I18)</f>
        <v>99337.62999999999</v>
      </c>
      <c r="J19" s="13">
        <f>SUM(J6:J18)</f>
        <v>54471.380000000005</v>
      </c>
      <c r="K19" s="13">
        <f t="shared" si="4"/>
        <v>0</v>
      </c>
      <c r="L19" s="13">
        <f>SUM(L7:L18)</f>
        <v>104170.59</v>
      </c>
      <c r="M19" s="18">
        <f>I19-J19</f>
        <v>44866.249999999985</v>
      </c>
      <c r="N19" s="50"/>
      <c r="O19" s="50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J19" sqref="J19"/>
    </sheetView>
  </sheetViews>
  <sheetFormatPr defaultRowHeight="15"/>
  <cols>
    <col min="9" max="9" width="9.85546875" customWidth="1"/>
  </cols>
  <sheetData>
    <row r="1" spans="1:13">
      <c r="A1" s="72" t="s">
        <v>209</v>
      </c>
      <c r="B1" s="72"/>
      <c r="C1" s="72"/>
      <c r="D1" s="72"/>
      <c r="E1" s="72"/>
      <c r="F1" s="73" t="s">
        <v>60</v>
      </c>
      <c r="G1" s="73"/>
      <c r="H1" s="73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5</v>
      </c>
      <c r="B3" s="12"/>
      <c r="C3" s="12" t="s">
        <v>6</v>
      </c>
      <c r="D3" s="12">
        <v>807.3</v>
      </c>
      <c r="E3" s="13" t="s">
        <v>7</v>
      </c>
      <c r="F3" s="12"/>
      <c r="G3" s="72"/>
      <c r="H3" s="72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8</v>
      </c>
      <c r="B5" s="15" t="s">
        <v>9</v>
      </c>
      <c r="C5" s="16" t="s">
        <v>10</v>
      </c>
      <c r="D5" s="16" t="s">
        <v>11</v>
      </c>
      <c r="E5" s="16" t="s">
        <v>12</v>
      </c>
      <c r="F5" s="16" t="s">
        <v>34</v>
      </c>
      <c r="G5" s="16" t="s">
        <v>35</v>
      </c>
      <c r="H5" s="16" t="s">
        <v>15</v>
      </c>
      <c r="I5" s="16" t="s">
        <v>16</v>
      </c>
      <c r="J5" s="16" t="s">
        <v>17</v>
      </c>
      <c r="K5" s="16"/>
      <c r="L5" s="16" t="s">
        <v>18</v>
      </c>
      <c r="M5" s="17" t="s">
        <v>19</v>
      </c>
    </row>
    <row r="6" spans="1:13">
      <c r="A6" s="14"/>
      <c r="B6" s="61"/>
      <c r="C6" s="16"/>
      <c r="D6" s="16"/>
      <c r="E6" s="16"/>
      <c r="F6" s="16"/>
      <c r="G6" s="16"/>
      <c r="H6" s="16"/>
      <c r="I6" s="16"/>
      <c r="J6" s="16">
        <v>-22277.17</v>
      </c>
      <c r="K6" s="16"/>
      <c r="L6" s="16"/>
      <c r="M6" s="17"/>
    </row>
    <row r="7" spans="1:13">
      <c r="A7" s="13" t="s">
        <v>20</v>
      </c>
      <c r="B7">
        <v>6111.26</v>
      </c>
      <c r="C7" s="13"/>
      <c r="D7" s="13">
        <v>1154.44</v>
      </c>
      <c r="E7" s="13"/>
      <c r="F7" s="18">
        <v>2939.94</v>
      </c>
      <c r="G7" s="18">
        <v>0</v>
      </c>
      <c r="H7" s="13">
        <v>565.11</v>
      </c>
      <c r="I7" s="18">
        <f>SUM(B7:H7)</f>
        <v>10770.750000000002</v>
      </c>
      <c r="J7" s="18">
        <v>9352</v>
      </c>
      <c r="K7" s="13"/>
      <c r="L7" s="18">
        <f>SUM(J7:K7)</f>
        <v>9352</v>
      </c>
      <c r="M7" s="18">
        <f>I7-L7</f>
        <v>1418.7500000000018</v>
      </c>
    </row>
    <row r="8" spans="1:13">
      <c r="A8" s="13" t="s">
        <v>21</v>
      </c>
      <c r="B8" s="13">
        <v>6111.26</v>
      </c>
      <c r="C8" s="13"/>
      <c r="D8" s="13">
        <v>1181.04</v>
      </c>
      <c r="E8" s="13"/>
      <c r="F8" s="18">
        <v>2823.88</v>
      </c>
      <c r="G8" s="18">
        <f>G7</f>
        <v>0</v>
      </c>
      <c r="H8" s="13">
        <v>565.11</v>
      </c>
      <c r="I8" s="18">
        <f t="shared" ref="I8:I18" si="0">SUM(B8:H8)</f>
        <v>10681.29</v>
      </c>
      <c r="J8" s="18">
        <v>7233</v>
      </c>
      <c r="K8" s="13"/>
      <c r="L8" s="18">
        <f t="shared" ref="L8:L18" si="1">SUM(J8:K8)</f>
        <v>7233</v>
      </c>
      <c r="M8" s="18">
        <f t="shared" ref="M8:M18" si="2">I8-L8</f>
        <v>3448.2900000000009</v>
      </c>
    </row>
    <row r="9" spans="1:13">
      <c r="A9" s="13" t="s">
        <v>22</v>
      </c>
      <c r="B9" s="13">
        <v>6111.26</v>
      </c>
      <c r="C9" s="13"/>
      <c r="D9" s="13">
        <v>1367.24</v>
      </c>
      <c r="E9" s="13"/>
      <c r="F9" s="18">
        <v>3298.96</v>
      </c>
      <c r="G9" s="18">
        <f>G7</f>
        <v>0</v>
      </c>
      <c r="H9" s="13">
        <v>565.11</v>
      </c>
      <c r="I9" s="18">
        <f>SUM(B9:H9)</f>
        <v>11342.57</v>
      </c>
      <c r="J9" s="18">
        <v>11142</v>
      </c>
      <c r="K9" s="13"/>
      <c r="L9" s="18">
        <f t="shared" si="1"/>
        <v>11142</v>
      </c>
      <c r="M9" s="18">
        <f t="shared" si="2"/>
        <v>200.56999999999971</v>
      </c>
    </row>
    <row r="10" spans="1:13">
      <c r="A10" s="13" t="s">
        <v>23</v>
      </c>
      <c r="B10" s="13">
        <v>6111.26</v>
      </c>
      <c r="C10" s="13"/>
      <c r="D10" s="13">
        <v>1111.24</v>
      </c>
      <c r="E10" s="13"/>
      <c r="F10" s="18">
        <v>2804.46</v>
      </c>
      <c r="G10" s="18">
        <f>G7</f>
        <v>0</v>
      </c>
      <c r="H10" s="13">
        <v>565.11</v>
      </c>
      <c r="I10" s="18">
        <f t="shared" si="0"/>
        <v>10592.07</v>
      </c>
      <c r="J10" s="18">
        <v>6521</v>
      </c>
      <c r="K10" s="13"/>
      <c r="L10" s="18">
        <f t="shared" si="1"/>
        <v>6521</v>
      </c>
      <c r="M10" s="18">
        <f t="shared" si="2"/>
        <v>4071.0699999999997</v>
      </c>
    </row>
    <row r="11" spans="1:13">
      <c r="A11" s="13" t="s">
        <v>24</v>
      </c>
      <c r="B11" s="13">
        <v>6111.26</v>
      </c>
      <c r="C11" s="13"/>
      <c r="D11" s="13">
        <v>1244.24</v>
      </c>
      <c r="E11" s="13"/>
      <c r="F11" s="18">
        <v>3143.16</v>
      </c>
      <c r="G11" s="18">
        <f>G7</f>
        <v>0</v>
      </c>
      <c r="H11" s="13">
        <v>565.11</v>
      </c>
      <c r="I11" s="18">
        <f t="shared" si="0"/>
        <v>11063.77</v>
      </c>
      <c r="J11" s="18">
        <v>9832</v>
      </c>
      <c r="K11" s="13"/>
      <c r="L11" s="18">
        <f t="shared" si="1"/>
        <v>9832</v>
      </c>
      <c r="M11" s="18">
        <f t="shared" si="2"/>
        <v>1231.7700000000004</v>
      </c>
    </row>
    <row r="12" spans="1:13">
      <c r="A12" s="13" t="s">
        <v>25</v>
      </c>
      <c r="B12" s="13">
        <v>6018.15</v>
      </c>
      <c r="C12" s="13"/>
      <c r="D12" s="13">
        <v>1154.44</v>
      </c>
      <c r="E12" s="13">
        <v>372.4</v>
      </c>
      <c r="F12" s="18">
        <v>2939.32</v>
      </c>
      <c r="G12" s="18">
        <f>G8</f>
        <v>0</v>
      </c>
      <c r="H12" s="13">
        <v>556.5</v>
      </c>
      <c r="I12" s="18">
        <f t="shared" si="0"/>
        <v>11040.81</v>
      </c>
      <c r="J12" s="18">
        <v>7923</v>
      </c>
      <c r="K12" s="13"/>
      <c r="L12" s="18">
        <f t="shared" si="1"/>
        <v>7923</v>
      </c>
      <c r="M12" s="18">
        <f t="shared" si="2"/>
        <v>3117.8099999999995</v>
      </c>
    </row>
    <row r="13" spans="1:13">
      <c r="A13" s="13" t="s">
        <v>26</v>
      </c>
      <c r="B13" s="13">
        <v>6018.15</v>
      </c>
      <c r="C13" s="13"/>
      <c r="D13" s="13">
        <v>1290.8399999999999</v>
      </c>
      <c r="E13" s="13">
        <v>904.94</v>
      </c>
      <c r="F13" s="18">
        <v>3163.48</v>
      </c>
      <c r="G13" s="18">
        <f>G7</f>
        <v>0</v>
      </c>
      <c r="H13" s="13">
        <v>556.5</v>
      </c>
      <c r="I13" s="18">
        <f t="shared" si="0"/>
        <v>11933.91</v>
      </c>
      <c r="J13" s="18">
        <v>9600</v>
      </c>
      <c r="K13" s="13"/>
      <c r="L13" s="18">
        <f t="shared" si="1"/>
        <v>9600</v>
      </c>
      <c r="M13" s="18">
        <f t="shared" si="2"/>
        <v>2333.91</v>
      </c>
    </row>
    <row r="14" spans="1:13">
      <c r="A14" s="13" t="s">
        <v>27</v>
      </c>
      <c r="B14" s="13">
        <v>6293.93</v>
      </c>
      <c r="C14" s="13"/>
      <c r="D14" s="13">
        <v>1202.18</v>
      </c>
      <c r="E14" s="13">
        <v>230.85</v>
      </c>
      <c r="F14" s="18">
        <v>2922.82</v>
      </c>
      <c r="G14" s="18">
        <f>G7</f>
        <v>0</v>
      </c>
      <c r="H14" s="13">
        <v>581.61</v>
      </c>
      <c r="I14" s="18">
        <f t="shared" si="0"/>
        <v>11231.390000000001</v>
      </c>
      <c r="J14" s="18">
        <v>11166</v>
      </c>
      <c r="K14" s="13"/>
      <c r="L14" s="18">
        <f t="shared" si="1"/>
        <v>11166</v>
      </c>
      <c r="M14" s="18">
        <f t="shared" si="2"/>
        <v>65.390000000001237</v>
      </c>
    </row>
    <row r="15" spans="1:13">
      <c r="A15" s="13" t="s">
        <v>28</v>
      </c>
      <c r="B15" s="13">
        <v>6293.93</v>
      </c>
      <c r="C15" s="13"/>
      <c r="D15" s="13">
        <v>1285.28</v>
      </c>
      <c r="E15" s="13">
        <v>276.99</v>
      </c>
      <c r="F15" s="18">
        <v>3281.36</v>
      </c>
      <c r="G15" s="18">
        <f>G8</f>
        <v>0</v>
      </c>
      <c r="H15" s="13">
        <v>581.61</v>
      </c>
      <c r="I15" s="18">
        <f t="shared" si="0"/>
        <v>11719.17</v>
      </c>
      <c r="J15" s="18">
        <v>18077</v>
      </c>
      <c r="K15" s="13"/>
      <c r="L15" s="18">
        <f t="shared" si="1"/>
        <v>18077</v>
      </c>
      <c r="M15" s="18">
        <f t="shared" si="2"/>
        <v>-6357.83</v>
      </c>
    </row>
    <row r="16" spans="1:13">
      <c r="A16" s="13" t="s">
        <v>29</v>
      </c>
      <c r="B16" s="13">
        <v>6293.93</v>
      </c>
      <c r="C16" s="13"/>
      <c r="D16" s="13">
        <v>1589.98</v>
      </c>
      <c r="E16" s="13"/>
      <c r="F16" s="18">
        <v>4059.28</v>
      </c>
      <c r="G16" s="18">
        <f>G9</f>
        <v>0</v>
      </c>
      <c r="H16" s="13">
        <v>581.61</v>
      </c>
      <c r="I16" s="18">
        <f t="shared" si="0"/>
        <v>12524.800000000001</v>
      </c>
      <c r="J16" s="18">
        <v>30424.2</v>
      </c>
      <c r="K16" s="13"/>
      <c r="L16" s="18">
        <f t="shared" si="1"/>
        <v>30424.2</v>
      </c>
      <c r="M16" s="18">
        <f t="shared" si="2"/>
        <v>-17899.400000000001</v>
      </c>
    </row>
    <row r="17" spans="1:13">
      <c r="A17" s="13" t="s">
        <v>30</v>
      </c>
      <c r="B17" s="13">
        <v>6293.93</v>
      </c>
      <c r="C17" s="13"/>
      <c r="D17" s="13">
        <v>1390.54</v>
      </c>
      <c r="E17" s="13"/>
      <c r="F17" s="18">
        <v>3550.1</v>
      </c>
      <c r="G17" s="18">
        <f>G10</f>
        <v>0</v>
      </c>
      <c r="H17" s="13">
        <v>581.61</v>
      </c>
      <c r="I17" s="18">
        <f t="shared" si="0"/>
        <v>11816.18</v>
      </c>
      <c r="J17" s="18">
        <v>12209.83</v>
      </c>
      <c r="K17" s="13"/>
      <c r="L17" s="18">
        <f t="shared" si="1"/>
        <v>12209.83</v>
      </c>
      <c r="M17" s="18">
        <f t="shared" si="2"/>
        <v>-393.64999999999964</v>
      </c>
    </row>
    <row r="18" spans="1:13">
      <c r="A18" s="13" t="s">
        <v>31</v>
      </c>
      <c r="B18" s="13">
        <v>6293.93</v>
      </c>
      <c r="C18" s="13"/>
      <c r="D18" s="13">
        <v>1335.14</v>
      </c>
      <c r="E18" s="13"/>
      <c r="F18" s="18">
        <v>3408.7</v>
      </c>
      <c r="G18" s="18">
        <f>G11</f>
        <v>0</v>
      </c>
      <c r="H18" s="13">
        <v>581.61</v>
      </c>
      <c r="I18" s="18">
        <f t="shared" si="0"/>
        <v>11619.380000000001</v>
      </c>
      <c r="J18" s="18">
        <v>13684.2</v>
      </c>
      <c r="K18" s="13"/>
      <c r="L18" s="18">
        <f t="shared" si="1"/>
        <v>13684.2</v>
      </c>
      <c r="M18" s="18">
        <f t="shared" si="2"/>
        <v>-2064.8199999999997</v>
      </c>
    </row>
    <row r="19" spans="1:13">
      <c r="A19" s="19" t="s">
        <v>32</v>
      </c>
      <c r="B19" s="13">
        <f>SUM(B7:B18)</f>
        <v>74062.25</v>
      </c>
      <c r="C19" s="13">
        <f t="shared" ref="C19:K19" si="3">SUM(C7:C15)</f>
        <v>0</v>
      </c>
      <c r="D19" s="13">
        <f>SUM(D7:D18)</f>
        <v>15306.599999999999</v>
      </c>
      <c r="E19" s="13">
        <f t="shared" si="3"/>
        <v>1785.18</v>
      </c>
      <c r="F19" s="13">
        <f>SUM(F7:F18)</f>
        <v>38335.459999999992</v>
      </c>
      <c r="G19" s="13">
        <f t="shared" si="3"/>
        <v>0</v>
      </c>
      <c r="H19" s="13">
        <f>SUM(H7:H18)</f>
        <v>6846.5999999999985</v>
      </c>
      <c r="I19" s="18">
        <f>SUM(I7:I18)</f>
        <v>136336.09</v>
      </c>
      <c r="J19" s="13">
        <f>SUM(J6:J18)</f>
        <v>124887.06</v>
      </c>
      <c r="K19" s="13">
        <f t="shared" si="3"/>
        <v>0</v>
      </c>
      <c r="L19" s="13">
        <f>SUM(L7:L18)</f>
        <v>147164.23000000001</v>
      </c>
      <c r="M19" s="18">
        <f>I19-J19</f>
        <v>11449.029999999999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J19" sqref="J19"/>
    </sheetView>
  </sheetViews>
  <sheetFormatPr defaultRowHeight="15"/>
  <sheetData>
    <row r="1" spans="1:13">
      <c r="A1" s="72" t="s">
        <v>3</v>
      </c>
      <c r="B1" s="72"/>
      <c r="C1" s="72"/>
      <c r="D1" s="72"/>
      <c r="E1" s="72"/>
      <c r="F1" s="73" t="s">
        <v>61</v>
      </c>
      <c r="G1" s="73"/>
      <c r="H1" s="73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5</v>
      </c>
      <c r="B3" s="12"/>
      <c r="C3" s="12" t="s">
        <v>6</v>
      </c>
      <c r="D3" s="12">
        <v>706.31</v>
      </c>
      <c r="E3" s="13" t="s">
        <v>7</v>
      </c>
      <c r="F3" s="12"/>
      <c r="G3" s="72"/>
      <c r="H3" s="72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8</v>
      </c>
      <c r="B5" s="15" t="s">
        <v>9</v>
      </c>
      <c r="C5" s="16" t="s">
        <v>10</v>
      </c>
      <c r="D5" s="16" t="s">
        <v>11</v>
      </c>
      <c r="E5" s="16" t="s">
        <v>12</v>
      </c>
      <c r="F5" s="16" t="s">
        <v>34</v>
      </c>
      <c r="G5" s="16" t="s">
        <v>35</v>
      </c>
      <c r="H5" s="16" t="s">
        <v>15</v>
      </c>
      <c r="I5" s="16" t="s">
        <v>43</v>
      </c>
      <c r="J5" s="16" t="s">
        <v>17</v>
      </c>
      <c r="K5" s="16"/>
      <c r="L5" s="16" t="s">
        <v>37</v>
      </c>
      <c r="M5" s="17" t="s">
        <v>19</v>
      </c>
    </row>
    <row r="6" spans="1:13">
      <c r="A6" s="14"/>
      <c r="B6" s="15"/>
      <c r="C6" s="16"/>
      <c r="D6" s="16"/>
      <c r="E6" s="16"/>
      <c r="F6" s="16"/>
      <c r="G6" s="16"/>
      <c r="H6" s="16"/>
      <c r="I6" s="16"/>
      <c r="J6" s="16">
        <v>-29513.77</v>
      </c>
      <c r="K6" s="16"/>
      <c r="L6" s="16"/>
      <c r="M6" s="17"/>
    </row>
    <row r="7" spans="1:13">
      <c r="A7" s="13" t="s">
        <v>20</v>
      </c>
      <c r="B7" s="13">
        <v>5346.77</v>
      </c>
      <c r="C7" s="13"/>
      <c r="D7" s="13">
        <v>1178.3800000000001</v>
      </c>
      <c r="E7" s="13"/>
      <c r="F7" s="18">
        <v>3000.09</v>
      </c>
      <c r="G7" s="18">
        <v>0</v>
      </c>
      <c r="H7" s="13">
        <v>494.42</v>
      </c>
      <c r="I7" s="18">
        <f>SUM(B7:H7)</f>
        <v>10019.660000000002</v>
      </c>
      <c r="J7" s="18">
        <v>8830.85</v>
      </c>
      <c r="K7" s="13"/>
      <c r="L7" s="18">
        <f>SUM(J7:K7)</f>
        <v>8830.85</v>
      </c>
      <c r="M7" s="18">
        <f>I7-L7</f>
        <v>1188.8100000000013</v>
      </c>
    </row>
    <row r="8" spans="1:13">
      <c r="A8" s="13" t="s">
        <v>21</v>
      </c>
      <c r="B8" s="13">
        <v>5346.77</v>
      </c>
      <c r="C8" s="13"/>
      <c r="D8" s="13">
        <v>861.84</v>
      </c>
      <c r="E8" s="13"/>
      <c r="F8" s="18">
        <v>2127.0500000000002</v>
      </c>
      <c r="G8" s="18">
        <f>G7</f>
        <v>0</v>
      </c>
      <c r="H8" s="13">
        <v>494.42</v>
      </c>
      <c r="I8" s="18">
        <f>SUM(B8:H8)</f>
        <v>8830.08</v>
      </c>
      <c r="J8" s="18">
        <v>7079.68</v>
      </c>
      <c r="K8" s="13"/>
      <c r="L8" s="18">
        <f t="shared" ref="L8:L18" si="0">SUM(J8:K8)</f>
        <v>7079.68</v>
      </c>
      <c r="M8" s="18">
        <f t="shared" ref="M8:M18" si="1">I8-L8</f>
        <v>1750.3999999999996</v>
      </c>
    </row>
    <row r="9" spans="1:13">
      <c r="A9" s="13" t="s">
        <v>22</v>
      </c>
      <c r="B9" s="13">
        <v>5346.77</v>
      </c>
      <c r="C9" s="13"/>
      <c r="D9" s="13">
        <v>694.15</v>
      </c>
      <c r="E9" s="13"/>
      <c r="F9" s="18">
        <v>1768.03</v>
      </c>
      <c r="G9" s="18">
        <f>G7</f>
        <v>0</v>
      </c>
      <c r="H9" s="13">
        <v>494.42</v>
      </c>
      <c r="I9" s="18">
        <f t="shared" ref="I9:I18" si="2">SUM(B9:H9)</f>
        <v>8303.369999999999</v>
      </c>
      <c r="J9" s="18">
        <v>3564.64</v>
      </c>
      <c r="K9" s="13"/>
      <c r="L9" s="18">
        <f t="shared" si="0"/>
        <v>3564.64</v>
      </c>
      <c r="M9" s="18">
        <f t="shared" si="1"/>
        <v>4738.7299999999996</v>
      </c>
    </row>
    <row r="10" spans="1:13">
      <c r="A10" s="13" t="s">
        <v>23</v>
      </c>
      <c r="B10" s="13">
        <v>5346.77</v>
      </c>
      <c r="C10" s="13"/>
      <c r="D10" s="13">
        <v>622.44000000000005</v>
      </c>
      <c r="E10" s="13"/>
      <c r="F10" s="18">
        <v>1768.03</v>
      </c>
      <c r="G10" s="18">
        <f>G7</f>
        <v>0</v>
      </c>
      <c r="H10" s="13">
        <v>494.42</v>
      </c>
      <c r="I10" s="18">
        <f t="shared" si="2"/>
        <v>8231.66</v>
      </c>
      <c r="J10" s="18">
        <v>3871.81</v>
      </c>
      <c r="K10" s="13"/>
      <c r="L10" s="18">
        <f t="shared" si="0"/>
        <v>3871.81</v>
      </c>
      <c r="M10" s="18">
        <f t="shared" si="1"/>
        <v>4359.8500000000004</v>
      </c>
    </row>
    <row r="11" spans="1:13">
      <c r="A11" s="13" t="s">
        <v>24</v>
      </c>
      <c r="B11" s="13">
        <v>5346.77</v>
      </c>
      <c r="C11" s="13"/>
      <c r="D11" s="13">
        <v>667.66</v>
      </c>
      <c r="E11" s="13"/>
      <c r="F11" s="18">
        <v>1700.29</v>
      </c>
      <c r="G11" s="18">
        <f>G7</f>
        <v>0</v>
      </c>
      <c r="H11" s="13">
        <v>494.42</v>
      </c>
      <c r="I11" s="18">
        <f t="shared" si="2"/>
        <v>8209.14</v>
      </c>
      <c r="J11" s="18">
        <v>7811.81</v>
      </c>
      <c r="K11" s="13"/>
      <c r="L11" s="18">
        <f t="shared" si="0"/>
        <v>7811.81</v>
      </c>
      <c r="M11" s="18">
        <f t="shared" si="1"/>
        <v>397.32999999999902</v>
      </c>
    </row>
    <row r="12" spans="1:13">
      <c r="A12" s="13" t="s">
        <v>25</v>
      </c>
      <c r="B12" s="13">
        <v>5336.02</v>
      </c>
      <c r="C12" s="13"/>
      <c r="D12" s="13">
        <v>827.26</v>
      </c>
      <c r="E12" s="13"/>
      <c r="F12" s="18">
        <v>2106.73</v>
      </c>
      <c r="G12" s="18">
        <f>G7</f>
        <v>0</v>
      </c>
      <c r="H12" s="13">
        <v>494.35</v>
      </c>
      <c r="I12" s="18">
        <f t="shared" si="2"/>
        <v>8764.36</v>
      </c>
      <c r="J12" s="18">
        <v>4471.6400000000003</v>
      </c>
      <c r="K12" s="13"/>
      <c r="L12" s="18">
        <f t="shared" si="0"/>
        <v>4471.6400000000003</v>
      </c>
      <c r="M12" s="18">
        <f t="shared" si="1"/>
        <v>4292.72</v>
      </c>
    </row>
    <row r="13" spans="1:13">
      <c r="A13" s="13" t="s">
        <v>26</v>
      </c>
      <c r="B13" s="13">
        <v>5336.02</v>
      </c>
      <c r="C13" s="13"/>
      <c r="D13" s="13">
        <v>2288.02</v>
      </c>
      <c r="E13" s="13"/>
      <c r="F13" s="18">
        <v>5595.34</v>
      </c>
      <c r="G13" s="18">
        <f t="shared" ref="G13:G18" si="3">G7</f>
        <v>0</v>
      </c>
      <c r="H13" s="13">
        <v>494.35</v>
      </c>
      <c r="I13" s="18">
        <f t="shared" si="2"/>
        <v>13713.730000000001</v>
      </c>
      <c r="J13" s="18">
        <v>14734</v>
      </c>
      <c r="K13" s="13"/>
      <c r="L13" s="18">
        <f t="shared" si="0"/>
        <v>14734</v>
      </c>
      <c r="M13" s="18">
        <f t="shared" si="1"/>
        <v>-1020.2699999999986</v>
      </c>
    </row>
    <row r="14" spans="1:13">
      <c r="A14" s="13" t="s">
        <v>27</v>
      </c>
      <c r="B14" s="13">
        <v>5579.85</v>
      </c>
      <c r="C14" s="13"/>
      <c r="D14" s="13">
        <v>819.92</v>
      </c>
      <c r="E14" s="13"/>
      <c r="F14" s="18">
        <v>2099.6799999999998</v>
      </c>
      <c r="G14" s="18">
        <f t="shared" si="3"/>
        <v>0</v>
      </c>
      <c r="H14" s="13">
        <v>515.61</v>
      </c>
      <c r="I14" s="18">
        <f t="shared" si="2"/>
        <v>9015.0600000000013</v>
      </c>
      <c r="J14" s="18">
        <v>8823.7099999999991</v>
      </c>
      <c r="K14" s="13"/>
      <c r="L14" s="18">
        <f t="shared" si="0"/>
        <v>8823.7099999999991</v>
      </c>
      <c r="M14" s="18">
        <f t="shared" si="1"/>
        <v>191.35000000000218</v>
      </c>
    </row>
    <row r="15" spans="1:13">
      <c r="A15" s="13" t="s">
        <v>28</v>
      </c>
      <c r="B15" s="13">
        <v>5579.85</v>
      </c>
      <c r="C15" s="13"/>
      <c r="D15" s="13">
        <v>2490.23</v>
      </c>
      <c r="E15" s="13"/>
      <c r="F15" s="18">
        <v>6358.42</v>
      </c>
      <c r="G15" s="18">
        <f t="shared" si="3"/>
        <v>0</v>
      </c>
      <c r="H15" s="13">
        <v>515.61</v>
      </c>
      <c r="I15" s="18">
        <f>SUM(B15:H15)</f>
        <v>14944.11</v>
      </c>
      <c r="J15" s="18">
        <v>10592</v>
      </c>
      <c r="K15" s="13"/>
      <c r="L15" s="18">
        <f t="shared" si="0"/>
        <v>10592</v>
      </c>
      <c r="M15" s="18">
        <f t="shared" si="1"/>
        <v>4352.1100000000006</v>
      </c>
    </row>
    <row r="16" spans="1:13">
      <c r="A16" s="13" t="s">
        <v>29</v>
      </c>
      <c r="B16" s="13">
        <v>5579.85</v>
      </c>
      <c r="C16" s="13"/>
      <c r="D16" s="13">
        <v>689.73</v>
      </c>
      <c r="E16" s="13"/>
      <c r="F16" s="18">
        <v>1760.9</v>
      </c>
      <c r="G16" s="18">
        <f t="shared" si="3"/>
        <v>0</v>
      </c>
      <c r="H16" s="13">
        <v>515.61</v>
      </c>
      <c r="I16" s="18">
        <f t="shared" si="2"/>
        <v>8546.09</v>
      </c>
      <c r="J16" s="18">
        <v>5944</v>
      </c>
      <c r="K16" s="13"/>
      <c r="L16" s="18">
        <f t="shared" si="0"/>
        <v>5944</v>
      </c>
      <c r="M16" s="18">
        <f t="shared" si="1"/>
        <v>2602.09</v>
      </c>
    </row>
    <row r="17" spans="1:13">
      <c r="A17" s="13" t="s">
        <v>30</v>
      </c>
      <c r="B17" s="13">
        <v>5579.85</v>
      </c>
      <c r="C17" s="13"/>
      <c r="D17" s="13">
        <v>731.83</v>
      </c>
      <c r="E17" s="13"/>
      <c r="F17" s="18">
        <v>1868.4</v>
      </c>
      <c r="G17" s="18">
        <f t="shared" si="3"/>
        <v>0</v>
      </c>
      <c r="H17" s="13">
        <v>515.61</v>
      </c>
      <c r="I17" s="18">
        <f t="shared" si="2"/>
        <v>8695.69</v>
      </c>
      <c r="J17" s="18">
        <v>7033</v>
      </c>
      <c r="K17" s="13"/>
      <c r="L17" s="18">
        <f t="shared" si="0"/>
        <v>7033</v>
      </c>
      <c r="M17" s="18">
        <f t="shared" si="1"/>
        <v>1662.6900000000005</v>
      </c>
    </row>
    <row r="18" spans="1:13">
      <c r="A18" s="13" t="s">
        <v>31</v>
      </c>
      <c r="B18" s="13">
        <v>5579.85</v>
      </c>
      <c r="C18" s="13"/>
      <c r="D18" s="13">
        <v>975.04</v>
      </c>
      <c r="E18" s="13"/>
      <c r="F18" s="18">
        <v>2489.34</v>
      </c>
      <c r="G18" s="18">
        <f t="shared" si="3"/>
        <v>0</v>
      </c>
      <c r="H18" s="13">
        <v>515.61</v>
      </c>
      <c r="I18" s="18">
        <f t="shared" si="2"/>
        <v>9559.84</v>
      </c>
      <c r="J18" s="18">
        <v>3965</v>
      </c>
      <c r="K18" s="13"/>
      <c r="L18" s="18">
        <f t="shared" si="0"/>
        <v>3965</v>
      </c>
      <c r="M18" s="18">
        <f t="shared" si="1"/>
        <v>5594.84</v>
      </c>
    </row>
    <row r="19" spans="1:13">
      <c r="A19" s="19" t="s">
        <v>32</v>
      </c>
      <c r="B19" s="13">
        <f>SUM(B7:B18)</f>
        <v>65305.139999999992</v>
      </c>
      <c r="C19" s="13">
        <f t="shared" ref="C19:K19" si="4">SUM(C7:C15)</f>
        <v>0</v>
      </c>
      <c r="D19" s="13">
        <f>SUM(D7:D18)</f>
        <v>12846.5</v>
      </c>
      <c r="E19" s="13">
        <f t="shared" si="4"/>
        <v>0</v>
      </c>
      <c r="F19" s="13">
        <f>SUM(F7:F18)</f>
        <v>32642.300000000007</v>
      </c>
      <c r="G19" s="13">
        <f t="shared" si="4"/>
        <v>0</v>
      </c>
      <c r="H19" s="13">
        <f>SUM(H7:H18)</f>
        <v>6038.8499999999985</v>
      </c>
      <c r="I19" s="13">
        <f>SUM(I7:I18)</f>
        <v>116832.79</v>
      </c>
      <c r="J19" s="18">
        <f>SUM(J6:J18)</f>
        <v>57208.37</v>
      </c>
      <c r="K19" s="13">
        <f t="shared" si="4"/>
        <v>0</v>
      </c>
      <c r="L19" s="13">
        <f>SUM(L7:L18)</f>
        <v>86722.140000000014</v>
      </c>
      <c r="M19" s="18">
        <f>I19-J19</f>
        <v>59624.419999999991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workbookViewId="0">
      <selection activeCell="J19" sqref="J19"/>
    </sheetView>
  </sheetViews>
  <sheetFormatPr defaultRowHeight="15"/>
  <sheetData>
    <row r="1" spans="1:17">
      <c r="A1" s="71" t="s">
        <v>217</v>
      </c>
      <c r="B1" s="71"/>
      <c r="C1" s="71"/>
      <c r="D1" s="71"/>
      <c r="E1" s="71"/>
      <c r="F1" s="71" t="s">
        <v>33</v>
      </c>
      <c r="G1" s="71"/>
      <c r="H1" s="71"/>
    </row>
    <row r="2" spans="1:17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7">
      <c r="A3" s="12" t="s">
        <v>5</v>
      </c>
      <c r="B3" s="12"/>
      <c r="C3" s="12" t="s">
        <v>6</v>
      </c>
      <c r="D3" s="12">
        <v>576.1</v>
      </c>
      <c r="E3" s="13" t="s">
        <v>7</v>
      </c>
      <c r="F3" s="12"/>
      <c r="G3" s="72"/>
      <c r="H3" s="72"/>
      <c r="I3" s="11"/>
      <c r="J3" s="11"/>
      <c r="K3" s="11"/>
      <c r="L3" s="11"/>
      <c r="M3" s="11"/>
    </row>
    <row r="4" spans="1:17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7" ht="60.75">
      <c r="A5" s="14" t="s">
        <v>8</v>
      </c>
      <c r="B5" s="15" t="s">
        <v>9</v>
      </c>
      <c r="C5" s="16" t="s">
        <v>10</v>
      </c>
      <c r="D5" s="16" t="s">
        <v>11</v>
      </c>
      <c r="E5" s="16" t="s">
        <v>12</v>
      </c>
      <c r="F5" s="16" t="s">
        <v>34</v>
      </c>
      <c r="G5" s="16" t="s">
        <v>35</v>
      </c>
      <c r="H5" s="16" t="s">
        <v>36</v>
      </c>
      <c r="I5" s="16" t="s">
        <v>16</v>
      </c>
      <c r="J5" s="16" t="s">
        <v>17</v>
      </c>
      <c r="K5" s="16"/>
      <c r="L5" s="16" t="s">
        <v>37</v>
      </c>
      <c r="M5" s="17" t="s">
        <v>19</v>
      </c>
    </row>
    <row r="6" spans="1:17">
      <c r="A6" s="14"/>
      <c r="B6" s="15"/>
      <c r="C6" s="16"/>
      <c r="D6" s="16"/>
      <c r="E6" s="16"/>
      <c r="F6" s="16"/>
      <c r="G6" s="16"/>
      <c r="H6" s="16"/>
      <c r="I6" s="16"/>
      <c r="J6" s="16">
        <v>-32001.95</v>
      </c>
      <c r="K6" s="16"/>
      <c r="L6" s="16"/>
      <c r="M6" s="17"/>
    </row>
    <row r="7" spans="1:17">
      <c r="A7" s="13" t="s">
        <v>20</v>
      </c>
      <c r="B7" s="52">
        <v>4361.07</v>
      </c>
      <c r="C7" s="52"/>
      <c r="D7" s="52">
        <v>715.54</v>
      </c>
      <c r="E7" s="52"/>
      <c r="F7" s="53">
        <v>1822.22</v>
      </c>
      <c r="G7" s="52">
        <v>115.22</v>
      </c>
      <c r="H7" s="52">
        <v>403.27</v>
      </c>
      <c r="I7" s="52">
        <f>SUM(B7:H7)</f>
        <v>7417.32</v>
      </c>
      <c r="J7" s="53">
        <v>2459</v>
      </c>
      <c r="K7" s="52"/>
      <c r="L7" s="53">
        <f>SUM(J7:K7)</f>
        <v>2459</v>
      </c>
      <c r="M7" s="53">
        <f>I7-L7</f>
        <v>4958.32</v>
      </c>
    </row>
    <row r="8" spans="1:17">
      <c r="A8" s="13" t="s">
        <v>21</v>
      </c>
      <c r="B8" s="52">
        <v>4361.07</v>
      </c>
      <c r="C8" s="52"/>
      <c r="D8" s="52">
        <v>782.04</v>
      </c>
      <c r="E8" s="52"/>
      <c r="F8" s="53">
        <v>1991.57</v>
      </c>
      <c r="G8" s="52">
        <v>115.22</v>
      </c>
      <c r="H8" s="52">
        <v>403.27</v>
      </c>
      <c r="I8" s="52">
        <f t="shared" ref="I8:I17" si="0">SUM(B8:H8)</f>
        <v>7653.17</v>
      </c>
      <c r="J8" s="53">
        <v>6038.23</v>
      </c>
      <c r="K8" s="52"/>
      <c r="L8" s="53">
        <f t="shared" ref="L8:L18" si="1">SUM(J8:K8)</f>
        <v>6038.23</v>
      </c>
      <c r="M8" s="53">
        <f t="shared" ref="M8:M17" si="2">I8-L8</f>
        <v>1614.9400000000005</v>
      </c>
    </row>
    <row r="9" spans="1:17">
      <c r="A9" s="13" t="s">
        <v>22</v>
      </c>
      <c r="B9" s="52">
        <v>4361.07</v>
      </c>
      <c r="C9" s="52"/>
      <c r="D9" s="52">
        <v>569.24</v>
      </c>
      <c r="E9" s="52"/>
      <c r="F9" s="53">
        <v>1449.65</v>
      </c>
      <c r="G9" s="52">
        <v>115.22</v>
      </c>
      <c r="H9" s="52">
        <v>403.27</v>
      </c>
      <c r="I9" s="52">
        <f t="shared" si="0"/>
        <v>6898.4499999999989</v>
      </c>
      <c r="J9" s="53">
        <v>2202</v>
      </c>
      <c r="K9" s="52"/>
      <c r="L9" s="53">
        <f t="shared" si="1"/>
        <v>2202</v>
      </c>
      <c r="M9" s="53">
        <f t="shared" si="2"/>
        <v>4696.4499999999989</v>
      </c>
    </row>
    <row r="10" spans="1:17">
      <c r="A10" s="13" t="s">
        <v>23</v>
      </c>
      <c r="B10" s="52">
        <v>4361.07</v>
      </c>
      <c r="C10" s="52"/>
      <c r="D10" s="52">
        <v>2401.98</v>
      </c>
      <c r="E10" s="52"/>
      <c r="F10" s="53">
        <v>6049.19</v>
      </c>
      <c r="G10" s="52">
        <v>115.22</v>
      </c>
      <c r="H10" s="52">
        <v>403.27</v>
      </c>
      <c r="I10" s="52">
        <f t="shared" si="0"/>
        <v>13330.729999999998</v>
      </c>
      <c r="J10" s="53">
        <v>5703</v>
      </c>
      <c r="K10" s="52"/>
      <c r="L10" s="53">
        <f t="shared" si="1"/>
        <v>5703</v>
      </c>
      <c r="M10" s="53">
        <f t="shared" si="2"/>
        <v>7627.7299999999977</v>
      </c>
    </row>
    <row r="11" spans="1:17">
      <c r="A11" s="13" t="s">
        <v>24</v>
      </c>
      <c r="B11" s="52">
        <v>4361.07</v>
      </c>
      <c r="C11" s="52"/>
      <c r="D11" s="52">
        <v>1186.3599999999999</v>
      </c>
      <c r="E11" s="52"/>
      <c r="F11" s="53">
        <v>3021.22</v>
      </c>
      <c r="G11" s="52">
        <v>115.22</v>
      </c>
      <c r="H11" s="52">
        <v>403.27</v>
      </c>
      <c r="I11" s="52">
        <f t="shared" si="0"/>
        <v>9087.14</v>
      </c>
      <c r="J11" s="53">
        <v>12826</v>
      </c>
      <c r="K11" s="52"/>
      <c r="L11" s="53">
        <f t="shared" si="1"/>
        <v>12826</v>
      </c>
      <c r="M11" s="53">
        <f t="shared" si="2"/>
        <v>-3738.8600000000006</v>
      </c>
    </row>
    <row r="12" spans="1:17">
      <c r="A12" s="13" t="s">
        <v>25</v>
      </c>
      <c r="B12" s="52">
        <v>4361.1000000000004</v>
      </c>
      <c r="C12" s="52"/>
      <c r="D12" s="52">
        <v>933.66</v>
      </c>
      <c r="E12" s="52">
        <v>0</v>
      </c>
      <c r="F12" s="53">
        <v>2377.69</v>
      </c>
      <c r="G12" s="52">
        <v>115.12</v>
      </c>
      <c r="H12" s="52">
        <v>518.33000000000004</v>
      </c>
      <c r="I12" s="52">
        <f t="shared" si="0"/>
        <v>8305.9000000000015</v>
      </c>
      <c r="J12" s="53">
        <v>8950</v>
      </c>
      <c r="K12" s="52"/>
      <c r="L12" s="53">
        <f t="shared" si="1"/>
        <v>8950</v>
      </c>
      <c r="M12" s="53">
        <f t="shared" si="2"/>
        <v>-644.09999999999854</v>
      </c>
    </row>
    <row r="13" spans="1:17">
      <c r="A13" s="13" t="s">
        <v>26</v>
      </c>
      <c r="B13" s="52">
        <v>4361.1000000000004</v>
      </c>
      <c r="C13" s="52"/>
      <c r="D13" s="52">
        <v>817.72</v>
      </c>
      <c r="E13" s="52">
        <v>0</v>
      </c>
      <c r="F13" s="53">
        <v>2005.12</v>
      </c>
      <c r="G13" s="52">
        <v>115.12</v>
      </c>
      <c r="H13" s="52">
        <v>518.33000000000004</v>
      </c>
      <c r="I13" s="52">
        <f t="shared" si="0"/>
        <v>7817.39</v>
      </c>
      <c r="J13" s="53">
        <v>8377</v>
      </c>
      <c r="K13" s="52"/>
      <c r="L13" s="53">
        <f t="shared" si="1"/>
        <v>8377</v>
      </c>
      <c r="M13" s="53">
        <f t="shared" si="2"/>
        <v>-559.60999999999967</v>
      </c>
    </row>
    <row r="14" spans="1:17">
      <c r="A14" s="13" t="s">
        <v>27</v>
      </c>
      <c r="B14" s="52">
        <v>4551.1899999999996</v>
      </c>
      <c r="C14" s="52"/>
      <c r="D14" s="52">
        <v>1567.82</v>
      </c>
      <c r="E14" s="52"/>
      <c r="F14" s="53">
        <v>4030.72</v>
      </c>
      <c r="G14" s="52">
        <v>115.12</v>
      </c>
      <c r="H14" s="52">
        <v>420.56</v>
      </c>
      <c r="I14" s="52">
        <f t="shared" si="0"/>
        <v>10685.41</v>
      </c>
      <c r="J14" s="18">
        <v>8766.81</v>
      </c>
      <c r="K14" s="52"/>
      <c r="L14" s="53">
        <f t="shared" si="1"/>
        <v>8766.81</v>
      </c>
      <c r="M14" s="53">
        <f t="shared" si="2"/>
        <v>1918.6000000000004</v>
      </c>
    </row>
    <row r="15" spans="1:17">
      <c r="A15" s="13" t="s">
        <v>28</v>
      </c>
      <c r="B15" s="52">
        <v>4551.1899999999996</v>
      </c>
      <c r="C15" s="52"/>
      <c r="D15" s="52">
        <v>1429.52</v>
      </c>
      <c r="E15" s="52"/>
      <c r="F15" s="53">
        <v>3649.12</v>
      </c>
      <c r="G15" s="52">
        <v>115.12</v>
      </c>
      <c r="H15" s="52">
        <v>420.56</v>
      </c>
      <c r="I15" s="52">
        <f t="shared" si="0"/>
        <v>10165.509999999998</v>
      </c>
      <c r="J15" s="53">
        <v>9400</v>
      </c>
      <c r="K15" s="52"/>
      <c r="L15" s="53">
        <f t="shared" si="1"/>
        <v>9400</v>
      </c>
      <c r="M15" s="53">
        <f t="shared" si="2"/>
        <v>765.5099999999984</v>
      </c>
      <c r="Q15" t="s">
        <v>212</v>
      </c>
    </row>
    <row r="16" spans="1:17">
      <c r="A16" s="13" t="s">
        <v>29</v>
      </c>
      <c r="B16" s="52">
        <v>4551.1899999999996</v>
      </c>
      <c r="C16" s="52"/>
      <c r="D16" s="52">
        <v>551.23</v>
      </c>
      <c r="E16" s="52"/>
      <c r="F16" s="53">
        <v>1407.32</v>
      </c>
      <c r="G16" s="52">
        <v>115.12</v>
      </c>
      <c r="H16" s="52">
        <v>420.56</v>
      </c>
      <c r="I16" s="52">
        <f t="shared" si="0"/>
        <v>7045.42</v>
      </c>
      <c r="J16" s="53">
        <v>8509</v>
      </c>
      <c r="K16" s="52"/>
      <c r="L16" s="53">
        <f t="shared" si="1"/>
        <v>8509</v>
      </c>
      <c r="M16" s="53">
        <f t="shared" si="2"/>
        <v>-1463.58</v>
      </c>
    </row>
    <row r="17" spans="1:13">
      <c r="A17" s="13" t="s">
        <v>30</v>
      </c>
      <c r="B17" s="52">
        <v>4551.1899999999996</v>
      </c>
      <c r="C17" s="52"/>
      <c r="D17" s="52">
        <v>537.58000000000004</v>
      </c>
      <c r="E17" s="52"/>
      <c r="F17" s="53">
        <v>1371.96</v>
      </c>
      <c r="G17" s="52">
        <v>115.12</v>
      </c>
      <c r="H17" s="52">
        <v>420.56</v>
      </c>
      <c r="I17" s="52">
        <f t="shared" si="0"/>
        <v>6996.41</v>
      </c>
      <c r="J17" s="53">
        <v>8466.0300000000007</v>
      </c>
      <c r="K17" s="52"/>
      <c r="L17" s="53">
        <f t="shared" si="1"/>
        <v>8466.0300000000007</v>
      </c>
      <c r="M17" s="53">
        <f t="shared" si="2"/>
        <v>-1469.6200000000008</v>
      </c>
    </row>
    <row r="18" spans="1:13">
      <c r="A18" s="13" t="s">
        <v>31</v>
      </c>
      <c r="B18" s="52">
        <v>4551.1899999999996</v>
      </c>
      <c r="C18" s="52"/>
      <c r="D18" s="52">
        <v>634.33000000000004</v>
      </c>
      <c r="E18" s="52"/>
      <c r="F18" s="53">
        <v>1619.49</v>
      </c>
      <c r="G18" s="52">
        <v>115.12</v>
      </c>
      <c r="H18" s="52">
        <v>420.56</v>
      </c>
      <c r="I18" s="52">
        <f>SUM(B18:H18)</f>
        <v>7340.69</v>
      </c>
      <c r="J18" s="53">
        <v>6022</v>
      </c>
      <c r="K18" s="52"/>
      <c r="L18" s="53">
        <f t="shared" si="1"/>
        <v>6022</v>
      </c>
      <c r="M18" s="53">
        <f>I18-L18</f>
        <v>1318.6899999999996</v>
      </c>
    </row>
    <row r="19" spans="1:13">
      <c r="A19" s="19" t="s">
        <v>32</v>
      </c>
      <c r="B19" s="52">
        <f>SUM(B7:B18)</f>
        <v>53283.500000000007</v>
      </c>
      <c r="C19" s="52"/>
      <c r="D19" s="52">
        <f>SUM(D7:D18)</f>
        <v>12127.019999999999</v>
      </c>
      <c r="E19" s="52">
        <f>SUM(E7:E13)</f>
        <v>0</v>
      </c>
      <c r="F19" s="52">
        <f>SUM(F7:F18)</f>
        <v>30795.27</v>
      </c>
      <c r="G19" s="52">
        <f>SUM(G7:G18)</f>
        <v>1381.9399999999996</v>
      </c>
      <c r="H19" s="52">
        <f>SUM(H7:H18)</f>
        <v>5155.8100000000004</v>
      </c>
      <c r="I19" s="52">
        <f>SUM(I7:I18)</f>
        <v>102743.54</v>
      </c>
      <c r="J19" s="52">
        <f>SUM(J6:J18)</f>
        <v>55717.119999999995</v>
      </c>
      <c r="K19" s="52">
        <f>SUM(K7:K15)</f>
        <v>0</v>
      </c>
      <c r="L19" s="52">
        <f>SUM(L7:L18)</f>
        <v>87719.069999999992</v>
      </c>
      <c r="M19" s="53">
        <f>I19-J19</f>
        <v>47026.42</v>
      </c>
    </row>
    <row r="20" spans="1:13">
      <c r="J20" s="20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3"/>
  <sheetViews>
    <sheetView topLeftCell="A4" workbookViewId="0">
      <selection activeCell="J19" sqref="J19"/>
    </sheetView>
  </sheetViews>
  <sheetFormatPr defaultRowHeight="15"/>
  <cols>
    <col min="9" max="9" width="9.5703125" customWidth="1"/>
    <col min="13" max="13" width="9.28515625" bestFit="1" customWidth="1"/>
  </cols>
  <sheetData>
    <row r="1" spans="1:13">
      <c r="A1" s="72" t="s">
        <v>217</v>
      </c>
      <c r="B1" s="72"/>
      <c r="C1" s="72"/>
      <c r="D1" s="72"/>
      <c r="E1" s="72"/>
      <c r="F1" s="73" t="s">
        <v>62</v>
      </c>
      <c r="G1" s="73"/>
      <c r="H1" s="73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5</v>
      </c>
      <c r="B3" s="12"/>
      <c r="C3" s="12" t="s">
        <v>6</v>
      </c>
      <c r="D3" s="12">
        <v>838.2</v>
      </c>
      <c r="E3" s="13" t="s">
        <v>7</v>
      </c>
      <c r="F3" s="12"/>
      <c r="G3" s="72"/>
      <c r="H3" s="72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8</v>
      </c>
      <c r="B5" s="15" t="s">
        <v>9</v>
      </c>
      <c r="C5" s="16" t="s">
        <v>10</v>
      </c>
      <c r="D5" s="16" t="s">
        <v>11</v>
      </c>
      <c r="E5" s="16" t="s">
        <v>12</v>
      </c>
      <c r="F5" s="16" t="s">
        <v>34</v>
      </c>
      <c r="G5" s="16" t="s">
        <v>35</v>
      </c>
      <c r="H5" s="16" t="s">
        <v>15</v>
      </c>
      <c r="I5" s="16" t="s">
        <v>43</v>
      </c>
      <c r="J5" s="16" t="s">
        <v>17</v>
      </c>
      <c r="K5" s="16"/>
      <c r="L5" s="16" t="s">
        <v>37</v>
      </c>
      <c r="M5" s="17" t="s">
        <v>19</v>
      </c>
    </row>
    <row r="6" spans="1:13">
      <c r="A6" s="14"/>
      <c r="B6" s="15"/>
      <c r="C6" s="16"/>
      <c r="D6" s="16"/>
      <c r="E6" s="16"/>
      <c r="F6" s="16"/>
      <c r="G6" s="16"/>
      <c r="H6" s="16"/>
      <c r="I6" s="16"/>
      <c r="J6" s="16">
        <v>-60706.879999999997</v>
      </c>
      <c r="K6" s="16"/>
      <c r="L6" s="16"/>
      <c r="M6" s="17"/>
    </row>
    <row r="7" spans="1:13">
      <c r="A7" s="13" t="s">
        <v>20</v>
      </c>
      <c r="B7" s="13">
        <v>6345.17</v>
      </c>
      <c r="C7" s="13"/>
      <c r="D7" s="13">
        <v>1324.68</v>
      </c>
      <c r="E7" s="13"/>
      <c r="F7" s="18">
        <v>2072.86</v>
      </c>
      <c r="G7" s="18">
        <v>0</v>
      </c>
      <c r="H7" s="13">
        <v>586.74</v>
      </c>
      <c r="I7" s="18">
        <f>SUM(B7:H7)</f>
        <v>10329.450000000001</v>
      </c>
      <c r="J7" s="18">
        <v>6263</v>
      </c>
      <c r="K7" s="13"/>
      <c r="L7" s="18">
        <f>SUM(J7:K7)</f>
        <v>6263</v>
      </c>
      <c r="M7" s="18">
        <f>I7-L7</f>
        <v>4066.4500000000007</v>
      </c>
    </row>
    <row r="8" spans="1:13">
      <c r="A8" s="13" t="s">
        <v>21</v>
      </c>
      <c r="B8" s="13">
        <v>6554.17</v>
      </c>
      <c r="C8" s="13"/>
      <c r="D8" s="13">
        <v>1146.4000000000001</v>
      </c>
      <c r="E8" s="13"/>
      <c r="F8" s="18">
        <v>2736.72</v>
      </c>
      <c r="G8" s="18">
        <f>G7</f>
        <v>0</v>
      </c>
      <c r="H8" s="13">
        <v>586.74</v>
      </c>
      <c r="I8" s="18">
        <f t="shared" ref="I8:I18" si="0">SUM(B8:H8)</f>
        <v>11024.029999999999</v>
      </c>
      <c r="J8" s="18">
        <v>7530.85</v>
      </c>
      <c r="K8" s="13"/>
      <c r="L8" s="18">
        <f t="shared" ref="L8:L18" si="1">SUM(J8:K8)</f>
        <v>7530.85</v>
      </c>
      <c r="M8" s="18">
        <f t="shared" ref="M8:M18" si="2">I8-L8</f>
        <v>3493.1799999999985</v>
      </c>
    </row>
    <row r="9" spans="1:13">
      <c r="A9" s="13" t="s">
        <v>22</v>
      </c>
      <c r="B9" s="13">
        <v>6554.17</v>
      </c>
      <c r="C9" s="13"/>
      <c r="D9" s="13">
        <v>1923.18</v>
      </c>
      <c r="E9" s="13"/>
      <c r="F9" s="18">
        <v>4797.63</v>
      </c>
      <c r="G9" s="18">
        <f>G7</f>
        <v>0</v>
      </c>
      <c r="H9" s="13">
        <v>586.74</v>
      </c>
      <c r="I9" s="18">
        <f t="shared" si="0"/>
        <v>13861.72</v>
      </c>
      <c r="J9" s="18">
        <v>12320.9</v>
      </c>
      <c r="K9" s="13"/>
      <c r="L9" s="18">
        <f t="shared" si="1"/>
        <v>12320.9</v>
      </c>
      <c r="M9" s="18">
        <f t="shared" si="2"/>
        <v>1540.8199999999997</v>
      </c>
    </row>
    <row r="10" spans="1:13">
      <c r="A10" s="13" t="s">
        <v>23</v>
      </c>
      <c r="B10" s="13">
        <v>6554.17</v>
      </c>
      <c r="C10" s="13"/>
      <c r="D10" s="13">
        <v>1204.98</v>
      </c>
      <c r="E10" s="13"/>
      <c r="F10" s="18">
        <v>3170.26</v>
      </c>
      <c r="G10" s="18">
        <f>G7</f>
        <v>0</v>
      </c>
      <c r="H10" s="50">
        <v>586.74</v>
      </c>
      <c r="I10" s="18">
        <f t="shared" si="0"/>
        <v>11516.15</v>
      </c>
      <c r="J10" s="18">
        <v>9866.68</v>
      </c>
      <c r="K10" s="13"/>
      <c r="L10" s="18">
        <f t="shared" si="1"/>
        <v>9866.68</v>
      </c>
      <c r="M10" s="18">
        <f t="shared" si="2"/>
        <v>1649.4699999999993</v>
      </c>
    </row>
    <row r="11" spans="1:13">
      <c r="A11" s="13" t="s">
        <v>24</v>
      </c>
      <c r="B11" s="13">
        <v>6345.17</v>
      </c>
      <c r="C11" s="13"/>
      <c r="D11" s="13">
        <v>1127.8399999999999</v>
      </c>
      <c r="E11" s="13"/>
      <c r="F11" s="18">
        <v>3238</v>
      </c>
      <c r="G11" s="18">
        <f>G7</f>
        <v>0</v>
      </c>
      <c r="H11" s="13">
        <v>586.74</v>
      </c>
      <c r="I11" s="18">
        <f>SUM(B11:H11)</f>
        <v>11297.75</v>
      </c>
      <c r="J11" s="18">
        <v>7282</v>
      </c>
      <c r="K11" s="13"/>
      <c r="L11" s="18">
        <f t="shared" si="1"/>
        <v>7282</v>
      </c>
      <c r="M11" s="18">
        <f t="shared" si="2"/>
        <v>4015.75</v>
      </c>
    </row>
    <row r="12" spans="1:13">
      <c r="A12" s="13" t="s">
        <v>25</v>
      </c>
      <c r="B12" s="13">
        <v>6345.16</v>
      </c>
      <c r="C12" s="13"/>
      <c r="D12" s="13">
        <v>1284.78</v>
      </c>
      <c r="E12" s="13"/>
      <c r="F12" s="18">
        <v>3271.87</v>
      </c>
      <c r="G12" s="18">
        <f>G7</f>
        <v>0</v>
      </c>
      <c r="H12" s="13">
        <v>586.24</v>
      </c>
      <c r="I12" s="18">
        <f t="shared" si="0"/>
        <v>11488.05</v>
      </c>
      <c r="J12" s="18">
        <v>5307.91</v>
      </c>
      <c r="K12" s="13"/>
      <c r="L12" s="18">
        <f t="shared" si="1"/>
        <v>5307.91</v>
      </c>
      <c r="M12" s="18">
        <f t="shared" si="2"/>
        <v>6180.1399999999994</v>
      </c>
    </row>
    <row r="13" spans="1:13">
      <c r="A13" s="13" t="s">
        <v>26</v>
      </c>
      <c r="B13" s="13">
        <v>6345.16</v>
      </c>
      <c r="C13" s="13"/>
      <c r="D13" s="13">
        <v>1556.21</v>
      </c>
      <c r="E13" s="13"/>
      <c r="F13" s="18">
        <v>3813.79</v>
      </c>
      <c r="G13" s="18">
        <f t="shared" ref="G13:G18" si="3">G7</f>
        <v>0</v>
      </c>
      <c r="H13" s="13">
        <v>586.24</v>
      </c>
      <c r="I13" s="18">
        <f t="shared" si="0"/>
        <v>12301.4</v>
      </c>
      <c r="J13" s="18">
        <v>10959</v>
      </c>
      <c r="K13" s="13"/>
      <c r="L13" s="18">
        <f t="shared" si="1"/>
        <v>10959</v>
      </c>
      <c r="M13" s="18">
        <f t="shared" si="2"/>
        <v>1342.3999999999996</v>
      </c>
    </row>
    <row r="14" spans="1:13">
      <c r="A14" s="13" t="s">
        <v>27</v>
      </c>
      <c r="B14" s="13">
        <v>6621.78</v>
      </c>
      <c r="C14" s="13"/>
      <c r="D14" s="13">
        <v>1296.3599999999999</v>
      </c>
      <c r="E14" s="13"/>
      <c r="F14" s="18">
        <v>3316.84</v>
      </c>
      <c r="G14" s="18">
        <f t="shared" si="3"/>
        <v>0</v>
      </c>
      <c r="H14" s="13">
        <v>611.91999999999996</v>
      </c>
      <c r="I14" s="18">
        <f t="shared" si="0"/>
        <v>11846.9</v>
      </c>
      <c r="J14" s="18">
        <v>7314.14</v>
      </c>
      <c r="K14" s="13"/>
      <c r="L14" s="18">
        <f t="shared" si="1"/>
        <v>7314.14</v>
      </c>
      <c r="M14" s="18">
        <f t="shared" si="2"/>
        <v>4532.7599999999993</v>
      </c>
    </row>
    <row r="15" spans="1:13">
      <c r="A15" s="13" t="s">
        <v>28</v>
      </c>
      <c r="B15" s="13">
        <v>6621.78</v>
      </c>
      <c r="C15" s="13"/>
      <c r="D15" s="13">
        <v>4046.97</v>
      </c>
      <c r="E15" s="13"/>
      <c r="F15" s="18">
        <v>10332.14</v>
      </c>
      <c r="G15" s="18">
        <f t="shared" si="3"/>
        <v>0</v>
      </c>
      <c r="H15" s="13">
        <v>611.91999999999996</v>
      </c>
      <c r="I15" s="18">
        <f t="shared" si="0"/>
        <v>21612.809999999998</v>
      </c>
      <c r="J15" s="18">
        <v>11775</v>
      </c>
      <c r="K15" s="13"/>
      <c r="L15" s="18">
        <f t="shared" si="1"/>
        <v>11775</v>
      </c>
      <c r="M15" s="18">
        <f t="shared" si="2"/>
        <v>9837.8099999999977</v>
      </c>
    </row>
    <row r="16" spans="1:13">
      <c r="A16" s="13" t="s">
        <v>29</v>
      </c>
      <c r="B16" s="13">
        <v>6621.78</v>
      </c>
      <c r="C16" s="13"/>
      <c r="D16" s="13">
        <v>1401.62</v>
      </c>
      <c r="E16" s="13"/>
      <c r="F16" s="18">
        <v>3578.38</v>
      </c>
      <c r="G16" s="18">
        <f t="shared" si="3"/>
        <v>0</v>
      </c>
      <c r="H16" s="13">
        <v>611.91999999999996</v>
      </c>
      <c r="I16" s="18">
        <f t="shared" si="0"/>
        <v>12213.699999999999</v>
      </c>
      <c r="J16" s="18">
        <v>9330.1299999999992</v>
      </c>
      <c r="K16" s="13"/>
      <c r="L16" s="18">
        <f t="shared" si="1"/>
        <v>9330.1299999999992</v>
      </c>
      <c r="M16" s="18">
        <f t="shared" si="2"/>
        <v>2883.5699999999997</v>
      </c>
    </row>
    <row r="17" spans="1:13">
      <c r="A17" s="13" t="s">
        <v>30</v>
      </c>
      <c r="B17" s="13">
        <v>6621.78</v>
      </c>
      <c r="C17" s="13"/>
      <c r="D17" s="13">
        <v>1479.18</v>
      </c>
      <c r="E17" s="13"/>
      <c r="F17" s="18">
        <v>3776.4</v>
      </c>
      <c r="G17" s="18">
        <f t="shared" si="3"/>
        <v>0</v>
      </c>
      <c r="H17" s="13">
        <v>611.91999999999996</v>
      </c>
      <c r="I17" s="18">
        <f t="shared" si="0"/>
        <v>12489.28</v>
      </c>
      <c r="J17" s="18">
        <v>9406.18</v>
      </c>
      <c r="K17" s="13"/>
      <c r="L17" s="18">
        <f t="shared" si="1"/>
        <v>9406.18</v>
      </c>
      <c r="M17" s="18">
        <f t="shared" si="2"/>
        <v>3083.1000000000004</v>
      </c>
    </row>
    <row r="18" spans="1:13">
      <c r="A18" s="13" t="s">
        <v>31</v>
      </c>
      <c r="B18" s="13">
        <v>6621.78</v>
      </c>
      <c r="C18" s="13"/>
      <c r="D18" s="13">
        <v>1016.59</v>
      </c>
      <c r="E18" s="13"/>
      <c r="F18" s="18">
        <v>2595.42</v>
      </c>
      <c r="G18" s="18">
        <f t="shared" si="3"/>
        <v>0</v>
      </c>
      <c r="H18" s="13">
        <v>611.91999999999996</v>
      </c>
      <c r="I18" s="18">
        <f t="shared" si="0"/>
        <v>10845.710000000001</v>
      </c>
      <c r="J18" s="18">
        <v>11609</v>
      </c>
      <c r="K18" s="13"/>
      <c r="L18" s="18">
        <f t="shared" si="1"/>
        <v>11609</v>
      </c>
      <c r="M18" s="18">
        <f t="shared" si="2"/>
        <v>-763.28999999999905</v>
      </c>
    </row>
    <row r="19" spans="1:13">
      <c r="A19" s="19" t="s">
        <v>32</v>
      </c>
      <c r="B19" s="13">
        <f>SUM(B7:B18)</f>
        <v>78152.069999999992</v>
      </c>
      <c r="C19" s="13">
        <f t="shared" ref="C19:K19" si="4">SUM(C7:C13)</f>
        <v>0</v>
      </c>
      <c r="D19" s="13">
        <f>SUM(D7:D18)</f>
        <v>18808.79</v>
      </c>
      <c r="E19" s="13">
        <f t="shared" si="4"/>
        <v>0</v>
      </c>
      <c r="F19" s="18">
        <f>SUM(F7:F18)</f>
        <v>46700.31</v>
      </c>
      <c r="G19" s="13">
        <f t="shared" si="4"/>
        <v>0</v>
      </c>
      <c r="H19" s="13">
        <f>SUM(H7:H18)</f>
        <v>7165.78</v>
      </c>
      <c r="I19" s="18">
        <f>SUM(I7:I18)</f>
        <v>150826.94999999998</v>
      </c>
      <c r="J19" s="13">
        <f>SUM(J6:J18)</f>
        <v>48257.91</v>
      </c>
      <c r="K19" s="13">
        <f t="shared" si="4"/>
        <v>0</v>
      </c>
      <c r="L19" s="13">
        <f>SUM(L7:L18)</f>
        <v>108964.79000000001</v>
      </c>
      <c r="M19" s="18">
        <f>I19-J19</f>
        <v>102569.03999999998</v>
      </c>
    </row>
    <row r="23" spans="1:13">
      <c r="K23" t="s">
        <v>224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9"/>
  <sheetViews>
    <sheetView topLeftCell="A4" workbookViewId="0">
      <selection activeCell="J19" sqref="J19"/>
    </sheetView>
  </sheetViews>
  <sheetFormatPr defaultRowHeight="15"/>
  <cols>
    <col min="12" max="12" width="9.85546875" customWidth="1"/>
  </cols>
  <sheetData>
    <row r="1" spans="1:13">
      <c r="A1" s="72" t="s">
        <v>209</v>
      </c>
      <c r="B1" s="72"/>
      <c r="C1" s="72"/>
      <c r="D1" s="72"/>
      <c r="E1" s="72"/>
      <c r="F1" s="72" t="s">
        <v>63</v>
      </c>
      <c r="G1" s="72"/>
      <c r="H1" s="72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5</v>
      </c>
      <c r="B3" s="12"/>
      <c r="C3" s="12" t="s">
        <v>6</v>
      </c>
      <c r="D3" s="12">
        <v>726.7</v>
      </c>
      <c r="E3" s="13" t="s">
        <v>7</v>
      </c>
      <c r="F3" s="12"/>
      <c r="G3" s="72"/>
      <c r="H3" s="72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8</v>
      </c>
      <c r="B5" s="15" t="s">
        <v>9</v>
      </c>
      <c r="C5" s="16" t="s">
        <v>10</v>
      </c>
      <c r="D5" s="16" t="s">
        <v>11</v>
      </c>
      <c r="E5" s="16" t="s">
        <v>12</v>
      </c>
      <c r="F5" s="16" t="s">
        <v>34</v>
      </c>
      <c r="G5" s="16" t="s">
        <v>35</v>
      </c>
      <c r="H5" s="16" t="s">
        <v>15</v>
      </c>
      <c r="I5" s="16" t="s">
        <v>43</v>
      </c>
      <c r="J5" s="16" t="s">
        <v>17</v>
      </c>
      <c r="K5" s="16"/>
      <c r="L5" s="16" t="s">
        <v>39</v>
      </c>
      <c r="M5" s="17" t="s">
        <v>19</v>
      </c>
    </row>
    <row r="6" spans="1:13">
      <c r="A6" s="14"/>
      <c r="B6" s="15"/>
      <c r="C6" s="16"/>
      <c r="D6" s="16"/>
      <c r="E6" s="16"/>
      <c r="F6" s="16"/>
      <c r="G6" s="16"/>
      <c r="H6" s="16"/>
      <c r="I6" s="16"/>
      <c r="J6" s="16">
        <v>-50647.839999999997</v>
      </c>
      <c r="K6" s="16"/>
      <c r="L6" s="16"/>
      <c r="M6" s="17"/>
    </row>
    <row r="7" spans="1:13">
      <c r="A7" s="13" t="s">
        <v>20</v>
      </c>
      <c r="B7" s="13">
        <v>5501.12</v>
      </c>
      <c r="C7" s="13"/>
      <c r="D7" s="13">
        <v>1353.94</v>
      </c>
      <c r="E7" s="13"/>
      <c r="F7" s="18">
        <v>3448</v>
      </c>
      <c r="G7" s="13">
        <v>0</v>
      </c>
      <c r="H7" s="13">
        <v>508.69</v>
      </c>
      <c r="I7" s="13">
        <f>SUM(B7:H7)</f>
        <v>10811.75</v>
      </c>
      <c r="J7" s="18">
        <v>3676</v>
      </c>
      <c r="K7" s="13"/>
      <c r="L7" s="18">
        <f>SUM(J7:K7)</f>
        <v>3676</v>
      </c>
      <c r="M7" s="18">
        <f>I7-L7</f>
        <v>7135.75</v>
      </c>
    </row>
    <row r="8" spans="1:13">
      <c r="A8" s="13" t="s">
        <v>21</v>
      </c>
      <c r="B8" s="13">
        <v>5501.12</v>
      </c>
      <c r="C8" s="13"/>
      <c r="D8" s="13">
        <v>1005.48</v>
      </c>
      <c r="E8" s="13"/>
      <c r="F8" s="18">
        <v>2479.31</v>
      </c>
      <c r="G8" s="13">
        <f>G7</f>
        <v>0</v>
      </c>
      <c r="H8" s="13">
        <v>508.69</v>
      </c>
      <c r="I8" s="13">
        <f t="shared" ref="I8:I14" si="0">SUM(B8:H8)</f>
        <v>9494.6</v>
      </c>
      <c r="J8" s="18">
        <v>10117.75</v>
      </c>
      <c r="K8" s="13"/>
      <c r="L8" s="18">
        <f t="shared" ref="L8:L18" si="1">SUM(J8:K8)</f>
        <v>10117.75</v>
      </c>
      <c r="M8" s="18">
        <f t="shared" ref="M8:M18" si="2">I8-L8</f>
        <v>-623.14999999999964</v>
      </c>
    </row>
    <row r="9" spans="1:13">
      <c r="A9" s="13" t="s">
        <v>22</v>
      </c>
      <c r="B9" s="13">
        <v>5501.12</v>
      </c>
      <c r="C9" s="13"/>
      <c r="D9" s="13">
        <v>1228.92</v>
      </c>
      <c r="E9" s="13"/>
      <c r="F9" s="18">
        <v>3210.91</v>
      </c>
      <c r="G9" s="13">
        <f>G7</f>
        <v>0</v>
      </c>
      <c r="H9" s="13">
        <v>508.69</v>
      </c>
      <c r="I9" s="13">
        <f t="shared" si="0"/>
        <v>10449.640000000001</v>
      </c>
      <c r="J9" s="18">
        <v>11290.5</v>
      </c>
      <c r="K9" s="13"/>
      <c r="L9" s="18">
        <f t="shared" si="1"/>
        <v>11290.5</v>
      </c>
      <c r="M9" s="18">
        <f t="shared" si="2"/>
        <v>-840.85999999999876</v>
      </c>
    </row>
    <row r="10" spans="1:13">
      <c r="A10" s="13" t="s">
        <v>23</v>
      </c>
      <c r="B10" s="13">
        <v>5501.12</v>
      </c>
      <c r="C10" s="13"/>
      <c r="D10" s="13">
        <v>1260.8399999999999</v>
      </c>
      <c r="E10" s="13"/>
      <c r="F10" s="18">
        <v>3028.01</v>
      </c>
      <c r="G10" s="13">
        <f>G7</f>
        <v>0</v>
      </c>
      <c r="H10" s="13">
        <v>508.69</v>
      </c>
      <c r="I10" s="13">
        <f t="shared" si="0"/>
        <v>10298.660000000002</v>
      </c>
      <c r="J10" s="18">
        <v>5148.75</v>
      </c>
      <c r="K10" s="13"/>
      <c r="L10" s="18">
        <f t="shared" si="1"/>
        <v>5148.75</v>
      </c>
      <c r="M10" s="18">
        <f t="shared" si="2"/>
        <v>5149.9100000000017</v>
      </c>
    </row>
    <row r="11" spans="1:13">
      <c r="A11" s="13" t="s">
        <v>24</v>
      </c>
      <c r="B11" s="13">
        <v>5501.12</v>
      </c>
      <c r="C11" s="13"/>
      <c r="D11" s="13">
        <v>1175.72</v>
      </c>
      <c r="E11" s="13"/>
      <c r="F11" s="18">
        <v>2994.14</v>
      </c>
      <c r="G11" s="13">
        <f>G7</f>
        <v>0</v>
      </c>
      <c r="H11" s="13">
        <v>508.69</v>
      </c>
      <c r="I11" s="13">
        <f t="shared" si="0"/>
        <v>10179.67</v>
      </c>
      <c r="J11" s="18">
        <v>4338.6499999999996</v>
      </c>
      <c r="K11" s="13"/>
      <c r="L11" s="18">
        <f t="shared" si="1"/>
        <v>4338.6499999999996</v>
      </c>
      <c r="M11" s="18">
        <f t="shared" si="2"/>
        <v>5841.02</v>
      </c>
    </row>
    <row r="12" spans="1:13">
      <c r="A12" s="13" t="s">
        <v>25</v>
      </c>
      <c r="B12" s="13">
        <v>5393.04</v>
      </c>
      <c r="C12" s="13"/>
      <c r="D12" s="13">
        <v>1614.62</v>
      </c>
      <c r="E12" s="13"/>
      <c r="F12" s="18">
        <v>4111.8500000000004</v>
      </c>
      <c r="G12" s="13">
        <f>G7</f>
        <v>0</v>
      </c>
      <c r="H12" s="13">
        <v>480.41</v>
      </c>
      <c r="I12" s="13">
        <f t="shared" si="0"/>
        <v>11599.92</v>
      </c>
      <c r="J12" s="18">
        <v>11840.81</v>
      </c>
      <c r="K12" s="13"/>
      <c r="L12" s="18">
        <f t="shared" si="1"/>
        <v>11840.81</v>
      </c>
      <c r="M12" s="18">
        <f t="shared" si="2"/>
        <v>-240.88999999999942</v>
      </c>
    </row>
    <row r="13" spans="1:13">
      <c r="A13" s="13" t="s">
        <v>26</v>
      </c>
      <c r="B13" s="13">
        <v>5393.04</v>
      </c>
      <c r="C13" s="13"/>
      <c r="D13" s="13">
        <v>1204.95</v>
      </c>
      <c r="E13" s="13"/>
      <c r="F13" s="18">
        <v>2946.72</v>
      </c>
      <c r="G13" s="13">
        <f>G8</f>
        <v>0</v>
      </c>
      <c r="H13" s="13">
        <v>480.41</v>
      </c>
      <c r="I13" s="13">
        <f t="shared" si="0"/>
        <v>10025.119999999999</v>
      </c>
      <c r="J13" s="18">
        <v>9492.8799999999992</v>
      </c>
      <c r="K13" s="13"/>
      <c r="L13" s="18">
        <f t="shared" si="1"/>
        <v>9492.8799999999992</v>
      </c>
      <c r="M13" s="18">
        <f t="shared" si="2"/>
        <v>532.23999999999978</v>
      </c>
    </row>
    <row r="14" spans="1:13">
      <c r="A14" s="13" t="s">
        <v>27</v>
      </c>
      <c r="B14" s="13">
        <v>5628.3</v>
      </c>
      <c r="C14" s="13"/>
      <c r="D14" s="13">
        <v>1204.95</v>
      </c>
      <c r="E14" s="13"/>
      <c r="F14" s="18">
        <v>3078.66</v>
      </c>
      <c r="G14" s="13">
        <f>G7</f>
        <v>0</v>
      </c>
      <c r="H14" s="13">
        <v>481.95</v>
      </c>
      <c r="I14" s="13">
        <f t="shared" si="0"/>
        <v>10393.86</v>
      </c>
      <c r="J14" s="18">
        <v>17678</v>
      </c>
      <c r="K14" s="13"/>
      <c r="L14" s="18">
        <f t="shared" si="1"/>
        <v>17678</v>
      </c>
      <c r="M14" s="18">
        <f t="shared" si="2"/>
        <v>-7284.1399999999994</v>
      </c>
    </row>
    <row r="15" spans="1:13">
      <c r="A15" s="13" t="s">
        <v>28</v>
      </c>
      <c r="B15" s="13">
        <v>5628.3</v>
      </c>
      <c r="C15" s="13"/>
      <c r="D15" s="13">
        <v>1351.96</v>
      </c>
      <c r="E15" s="13"/>
      <c r="F15" s="18">
        <v>3451.48</v>
      </c>
      <c r="G15" s="13">
        <f>G8</f>
        <v>0</v>
      </c>
      <c r="H15" s="13">
        <v>481.95</v>
      </c>
      <c r="I15" s="13">
        <f>SUM(B15:H15)</f>
        <v>10913.69</v>
      </c>
      <c r="J15" s="18">
        <v>12160</v>
      </c>
      <c r="K15" s="13"/>
      <c r="L15" s="18">
        <f t="shared" si="1"/>
        <v>12160</v>
      </c>
      <c r="M15" s="18">
        <f t="shared" si="2"/>
        <v>-1246.3099999999995</v>
      </c>
    </row>
    <row r="16" spans="1:13">
      <c r="A16" s="13" t="s">
        <v>29</v>
      </c>
      <c r="B16" s="13">
        <v>5628.3</v>
      </c>
      <c r="C16" s="13"/>
      <c r="D16" s="13">
        <v>1401.62</v>
      </c>
      <c r="E16" s="13"/>
      <c r="F16" s="18">
        <v>3578.36</v>
      </c>
      <c r="G16" s="13"/>
      <c r="H16" s="13">
        <v>481.95</v>
      </c>
      <c r="I16" s="13">
        <f>SUM(B16:H16)</f>
        <v>11090.230000000001</v>
      </c>
      <c r="J16" s="18">
        <v>2849.53</v>
      </c>
      <c r="K16" s="13"/>
      <c r="L16" s="18">
        <f t="shared" si="1"/>
        <v>2849.53</v>
      </c>
      <c r="M16" s="18">
        <f t="shared" si="2"/>
        <v>8240.7000000000007</v>
      </c>
    </row>
    <row r="17" spans="1:13">
      <c r="A17" s="13" t="s">
        <v>30</v>
      </c>
      <c r="B17" s="13">
        <v>5628.3</v>
      </c>
      <c r="C17" s="26"/>
      <c r="D17" s="13">
        <v>1700.78</v>
      </c>
      <c r="E17" s="26"/>
      <c r="F17" s="18">
        <v>4342.1400000000003</v>
      </c>
      <c r="G17" s="26"/>
      <c r="H17" s="13">
        <v>481.95</v>
      </c>
      <c r="I17" s="26">
        <f>SUM(B17:H17)</f>
        <v>12153.170000000002</v>
      </c>
      <c r="J17" s="18">
        <v>6329.22</v>
      </c>
      <c r="K17" s="26"/>
      <c r="L17" s="18">
        <f t="shared" si="1"/>
        <v>6329.22</v>
      </c>
      <c r="M17" s="18">
        <f t="shared" si="2"/>
        <v>5823.9500000000016</v>
      </c>
    </row>
    <row r="18" spans="1:13">
      <c r="A18" s="13" t="s">
        <v>31</v>
      </c>
      <c r="B18" s="13">
        <v>5628.3</v>
      </c>
      <c r="C18" s="26"/>
      <c r="D18" s="13">
        <v>1493.03</v>
      </c>
      <c r="E18" s="26"/>
      <c r="F18" s="18">
        <v>3811.81</v>
      </c>
      <c r="G18" s="26"/>
      <c r="H18" s="13">
        <v>481.95</v>
      </c>
      <c r="I18" s="26">
        <f>SUM(B18:H18)</f>
        <v>11415.09</v>
      </c>
      <c r="J18" s="18">
        <v>12528</v>
      </c>
      <c r="K18" s="26"/>
      <c r="L18" s="18">
        <f t="shared" si="1"/>
        <v>12528</v>
      </c>
      <c r="M18" s="18">
        <f t="shared" si="2"/>
        <v>-1112.9099999999999</v>
      </c>
    </row>
    <row r="19" spans="1:13">
      <c r="A19" s="19" t="s">
        <v>32</v>
      </c>
      <c r="B19" s="26">
        <f>SUM(B7:B18)</f>
        <v>66433.180000000008</v>
      </c>
      <c r="C19" s="26"/>
      <c r="D19" s="13">
        <f>SUM(D7:D18)</f>
        <v>15996.810000000001</v>
      </c>
      <c r="E19" s="26"/>
      <c r="F19" s="18">
        <f>SUM(F7:F18)</f>
        <v>40481.39</v>
      </c>
      <c r="G19" s="26"/>
      <c r="H19" s="26">
        <f>SUM(H7:H18)</f>
        <v>5914.0199999999986</v>
      </c>
      <c r="I19" s="26">
        <f>SUM(I7:I18)</f>
        <v>128825.4</v>
      </c>
      <c r="J19" s="18">
        <f>SUM(J6:J18)</f>
        <v>56802.25</v>
      </c>
      <c r="K19" s="26"/>
      <c r="L19" s="18">
        <f>SUM(L7:L18)</f>
        <v>107450.09</v>
      </c>
      <c r="M19" s="18">
        <f>I19-J19</f>
        <v>72023.149999999994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J19" sqref="J19"/>
    </sheetView>
  </sheetViews>
  <sheetFormatPr defaultRowHeight="15"/>
  <cols>
    <col min="9" max="9" width="10.140625" customWidth="1"/>
    <col min="10" max="10" width="9.7109375" customWidth="1"/>
  </cols>
  <sheetData>
    <row r="1" spans="1:13">
      <c r="A1" s="71" t="s">
        <v>209</v>
      </c>
      <c r="B1" s="71"/>
      <c r="C1" s="71"/>
      <c r="D1" s="71"/>
      <c r="E1" s="71"/>
      <c r="F1" s="73" t="s">
        <v>64</v>
      </c>
      <c r="G1" s="73"/>
      <c r="H1" s="73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5</v>
      </c>
      <c r="B3" s="12"/>
      <c r="C3" s="12" t="s">
        <v>6</v>
      </c>
      <c r="D3" s="12">
        <v>922.9</v>
      </c>
      <c r="E3" s="13" t="s">
        <v>7</v>
      </c>
      <c r="F3" s="12"/>
      <c r="G3" s="72"/>
      <c r="H3" s="72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8</v>
      </c>
      <c r="B5" s="15" t="s">
        <v>9</v>
      </c>
      <c r="C5" s="16" t="s">
        <v>10</v>
      </c>
      <c r="D5" s="16" t="s">
        <v>11</v>
      </c>
      <c r="E5" s="16" t="s">
        <v>12</v>
      </c>
      <c r="F5" s="16" t="s">
        <v>34</v>
      </c>
      <c r="G5" s="16" t="s">
        <v>35</v>
      </c>
      <c r="H5" s="16" t="s">
        <v>15</v>
      </c>
      <c r="I5" s="16" t="s">
        <v>65</v>
      </c>
      <c r="J5" s="16" t="s">
        <v>17</v>
      </c>
      <c r="K5" s="16"/>
      <c r="L5" s="16" t="s">
        <v>53</v>
      </c>
      <c r="M5" s="17" t="s">
        <v>19</v>
      </c>
    </row>
    <row r="6" spans="1:13">
      <c r="A6" s="14"/>
      <c r="B6" s="15"/>
      <c r="C6" s="16"/>
      <c r="D6" s="16"/>
      <c r="E6" s="16"/>
      <c r="F6" s="16"/>
      <c r="G6" s="16"/>
      <c r="H6" s="16"/>
      <c r="I6" s="16"/>
      <c r="J6" s="59">
        <v>-36719.86</v>
      </c>
      <c r="K6" s="16"/>
      <c r="L6" s="16"/>
      <c r="M6" s="17"/>
    </row>
    <row r="7" spans="1:13">
      <c r="A7" s="13" t="s">
        <v>20</v>
      </c>
      <c r="B7" s="13">
        <v>6986.35</v>
      </c>
      <c r="C7" s="13"/>
      <c r="D7" s="13">
        <v>1234.24</v>
      </c>
      <c r="E7" s="13"/>
      <c r="F7" s="18">
        <v>3143.15</v>
      </c>
      <c r="G7" s="18">
        <v>0</v>
      </c>
      <c r="H7" s="13">
        <v>646.03</v>
      </c>
      <c r="I7" s="18">
        <f>SUM(B7:H7)</f>
        <v>12009.77</v>
      </c>
      <c r="J7" s="18">
        <v>7744</v>
      </c>
      <c r="K7" s="13"/>
      <c r="L7" s="18">
        <f>SUM(J7:K7)</f>
        <v>7744</v>
      </c>
      <c r="M7" s="18">
        <f>I7-L7</f>
        <v>4265.7700000000004</v>
      </c>
    </row>
    <row r="8" spans="1:13">
      <c r="A8" s="13" t="s">
        <v>21</v>
      </c>
      <c r="B8" s="13">
        <v>6986.35</v>
      </c>
      <c r="C8" s="13"/>
      <c r="D8" s="13">
        <v>912.38</v>
      </c>
      <c r="E8" s="13"/>
      <c r="F8" s="18">
        <v>2255.75</v>
      </c>
      <c r="G8" s="18">
        <f>G7</f>
        <v>0</v>
      </c>
      <c r="H8" s="13">
        <v>646.03</v>
      </c>
      <c r="I8" s="18">
        <f t="shared" ref="I8:I18" si="0">SUM(B8:H8)</f>
        <v>10800.51</v>
      </c>
      <c r="J8" s="18">
        <v>11493</v>
      </c>
      <c r="K8" s="13"/>
      <c r="L8" s="18">
        <f t="shared" ref="L8:L18" si="1">SUM(J8:K8)</f>
        <v>11493</v>
      </c>
      <c r="M8" s="18">
        <f t="shared" ref="M8:M18" si="2">I8-L8</f>
        <v>-692.48999999999978</v>
      </c>
    </row>
    <row r="9" spans="1:13">
      <c r="A9" s="13" t="s">
        <v>22</v>
      </c>
      <c r="B9" s="13">
        <v>6986.35</v>
      </c>
      <c r="C9" s="13"/>
      <c r="D9" s="13">
        <v>691.6</v>
      </c>
      <c r="E9" s="13"/>
      <c r="F9" s="18">
        <v>1896.73</v>
      </c>
      <c r="G9" s="18">
        <f>G7</f>
        <v>0</v>
      </c>
      <c r="H9" s="13">
        <v>646.03</v>
      </c>
      <c r="I9" s="18">
        <f t="shared" si="0"/>
        <v>10220.710000000001</v>
      </c>
      <c r="J9" s="18">
        <v>6214.61</v>
      </c>
      <c r="K9" s="13"/>
      <c r="L9" s="18">
        <f t="shared" si="1"/>
        <v>6214.61</v>
      </c>
      <c r="M9" s="18">
        <f t="shared" si="2"/>
        <v>4006.1000000000013</v>
      </c>
    </row>
    <row r="10" spans="1:13">
      <c r="A10" s="13" t="s">
        <v>23</v>
      </c>
      <c r="B10" s="13">
        <v>6986.35</v>
      </c>
      <c r="C10" s="13"/>
      <c r="D10" s="13">
        <v>997.26</v>
      </c>
      <c r="E10" s="13"/>
      <c r="F10" s="18">
        <v>2540.2600000000002</v>
      </c>
      <c r="G10" s="18">
        <f>G7</f>
        <v>0</v>
      </c>
      <c r="H10" s="50">
        <v>646.03</v>
      </c>
      <c r="I10" s="18">
        <f t="shared" si="0"/>
        <v>11169.900000000001</v>
      </c>
      <c r="J10" s="18">
        <v>8710.77</v>
      </c>
      <c r="K10" s="13"/>
      <c r="L10" s="18">
        <f t="shared" si="1"/>
        <v>8710.77</v>
      </c>
      <c r="M10" s="18">
        <f t="shared" si="2"/>
        <v>2459.130000000001</v>
      </c>
    </row>
    <row r="11" spans="1:13">
      <c r="A11" s="13" t="s">
        <v>24</v>
      </c>
      <c r="B11" s="13">
        <v>6986.35</v>
      </c>
      <c r="C11" s="13"/>
      <c r="D11" s="13">
        <v>798</v>
      </c>
      <c r="E11" s="13"/>
      <c r="F11" s="18">
        <v>2032.31</v>
      </c>
      <c r="G11" s="18">
        <f>G7</f>
        <v>0</v>
      </c>
      <c r="H11" s="13">
        <v>646.03</v>
      </c>
      <c r="I11" s="18">
        <f>SUM(B11:H11)</f>
        <v>10462.69</v>
      </c>
      <c r="J11" s="18">
        <v>21512.69</v>
      </c>
      <c r="K11" s="13"/>
      <c r="L11" s="18">
        <f t="shared" si="1"/>
        <v>21512.69</v>
      </c>
      <c r="M11" s="18">
        <f t="shared" si="2"/>
        <v>-11049.999999999998</v>
      </c>
    </row>
    <row r="12" spans="1:13">
      <c r="A12" s="13" t="s">
        <v>25</v>
      </c>
      <c r="B12" s="13">
        <v>6972.48</v>
      </c>
      <c r="C12" s="13"/>
      <c r="D12" s="13">
        <v>1077.3</v>
      </c>
      <c r="E12" s="13"/>
      <c r="F12" s="18">
        <v>2743.48</v>
      </c>
      <c r="G12" s="18">
        <f>G7</f>
        <v>0</v>
      </c>
      <c r="H12" s="13">
        <v>612.72</v>
      </c>
      <c r="I12" s="18">
        <f t="shared" si="0"/>
        <v>11405.98</v>
      </c>
      <c r="J12" s="18">
        <v>8716.3700000000008</v>
      </c>
      <c r="K12" s="13"/>
      <c r="L12" s="18">
        <f t="shared" si="1"/>
        <v>8716.3700000000008</v>
      </c>
      <c r="M12" s="18">
        <f t="shared" si="2"/>
        <v>2689.6099999999988</v>
      </c>
    </row>
    <row r="13" spans="1:13">
      <c r="A13" s="13" t="s">
        <v>26</v>
      </c>
      <c r="B13" s="13">
        <v>6972.48</v>
      </c>
      <c r="C13" s="13"/>
      <c r="D13" s="13">
        <v>872.55</v>
      </c>
      <c r="E13" s="13"/>
      <c r="F13" s="18">
        <v>2133.8200000000002</v>
      </c>
      <c r="G13" s="18">
        <f>G7</f>
        <v>0</v>
      </c>
      <c r="H13" s="13">
        <v>612.72</v>
      </c>
      <c r="I13" s="18">
        <f t="shared" si="0"/>
        <v>10591.57</v>
      </c>
      <c r="J13" s="18">
        <v>9147</v>
      </c>
      <c r="K13" s="13"/>
      <c r="L13" s="18">
        <f t="shared" si="1"/>
        <v>9147</v>
      </c>
      <c r="M13" s="18">
        <f t="shared" si="2"/>
        <v>1444.5699999999997</v>
      </c>
    </row>
    <row r="14" spans="1:13">
      <c r="A14" s="13" t="s">
        <v>27</v>
      </c>
      <c r="B14" s="13">
        <v>7277.48</v>
      </c>
      <c r="C14" s="13"/>
      <c r="D14" s="13">
        <v>955.85</v>
      </c>
      <c r="E14" s="13"/>
      <c r="F14" s="18">
        <v>2456.62</v>
      </c>
      <c r="G14" s="18">
        <f>G8</f>
        <v>0</v>
      </c>
      <c r="H14" s="13">
        <v>638.19000000000005</v>
      </c>
      <c r="I14" s="18">
        <f t="shared" si="0"/>
        <v>11328.140000000001</v>
      </c>
      <c r="J14" s="18">
        <v>8342.15</v>
      </c>
      <c r="K14" s="13"/>
      <c r="L14" s="18">
        <f t="shared" si="1"/>
        <v>8342.15</v>
      </c>
      <c r="M14" s="18">
        <f t="shared" si="2"/>
        <v>2985.9900000000016</v>
      </c>
    </row>
    <row r="15" spans="1:13">
      <c r="A15" s="13" t="s">
        <v>28</v>
      </c>
      <c r="B15" s="13">
        <v>7277.48</v>
      </c>
      <c r="C15" s="13"/>
      <c r="D15" s="13">
        <v>3240.9</v>
      </c>
      <c r="E15" s="13"/>
      <c r="F15" s="18">
        <v>8274.2199999999993</v>
      </c>
      <c r="G15" s="18">
        <f>G9</f>
        <v>0</v>
      </c>
      <c r="H15" s="13">
        <v>638.19000000000005</v>
      </c>
      <c r="I15" s="13">
        <f t="shared" si="0"/>
        <v>19430.789999999997</v>
      </c>
      <c r="J15" s="18">
        <v>21837</v>
      </c>
      <c r="K15" s="13"/>
      <c r="L15" s="18">
        <f t="shared" si="1"/>
        <v>21837</v>
      </c>
      <c r="M15" s="18">
        <f t="shared" si="2"/>
        <v>-2406.2100000000028</v>
      </c>
    </row>
    <row r="16" spans="1:13">
      <c r="A16" s="13" t="s">
        <v>29</v>
      </c>
      <c r="B16" s="13">
        <v>7277.48</v>
      </c>
      <c r="C16" s="13"/>
      <c r="D16" s="13">
        <v>789.45</v>
      </c>
      <c r="E16" s="13"/>
      <c r="F16" s="18">
        <v>2015.5</v>
      </c>
      <c r="G16" s="18">
        <f>G10</f>
        <v>0</v>
      </c>
      <c r="H16" s="13">
        <v>638.19000000000005</v>
      </c>
      <c r="I16" s="13">
        <f t="shared" si="0"/>
        <v>10720.62</v>
      </c>
      <c r="J16" s="18">
        <v>16778</v>
      </c>
      <c r="K16" s="13"/>
      <c r="L16" s="18">
        <f t="shared" si="1"/>
        <v>16778</v>
      </c>
      <c r="M16" s="18">
        <f t="shared" si="2"/>
        <v>-6057.3799999999992</v>
      </c>
    </row>
    <row r="17" spans="1:13">
      <c r="A17" s="13" t="s">
        <v>30</v>
      </c>
      <c r="B17" s="13">
        <v>7277.48</v>
      </c>
      <c r="C17" s="13"/>
      <c r="D17" s="13">
        <v>1481.95</v>
      </c>
      <c r="E17" s="13"/>
      <c r="F17" s="18">
        <v>3786.7</v>
      </c>
      <c r="G17" s="18">
        <f>G11</f>
        <v>0</v>
      </c>
      <c r="H17" s="13">
        <v>638.19000000000005</v>
      </c>
      <c r="I17" s="13">
        <f t="shared" si="0"/>
        <v>13184.320000000002</v>
      </c>
      <c r="J17" s="18">
        <v>10682</v>
      </c>
      <c r="K17" s="13"/>
      <c r="L17" s="18">
        <f t="shared" si="1"/>
        <v>10682</v>
      </c>
      <c r="M17" s="18">
        <f t="shared" si="2"/>
        <v>2502.3200000000015</v>
      </c>
    </row>
    <row r="18" spans="1:13">
      <c r="A18" s="13" t="s">
        <v>31</v>
      </c>
      <c r="B18" s="13">
        <v>7277.48</v>
      </c>
      <c r="C18" s="13"/>
      <c r="D18" s="13">
        <v>1357.3</v>
      </c>
      <c r="E18" s="13"/>
      <c r="F18" s="18">
        <v>3465.28</v>
      </c>
      <c r="G18" s="18">
        <f>G11</f>
        <v>0</v>
      </c>
      <c r="H18" s="13">
        <v>638.19000000000005</v>
      </c>
      <c r="I18" s="13">
        <f t="shared" si="0"/>
        <v>12738.25</v>
      </c>
      <c r="J18" s="18">
        <v>21098</v>
      </c>
      <c r="K18" s="13"/>
      <c r="L18" s="18">
        <f t="shared" si="1"/>
        <v>21098</v>
      </c>
      <c r="M18" s="18">
        <f t="shared" si="2"/>
        <v>-8359.75</v>
      </c>
    </row>
    <row r="19" spans="1:13">
      <c r="A19" s="19" t="s">
        <v>32</v>
      </c>
      <c r="B19" s="13">
        <f>SUM(B7:B18)</f>
        <v>85264.109999999971</v>
      </c>
      <c r="C19" s="13">
        <f t="shared" ref="C19:K19" si="3">SUM(C7:C15)</f>
        <v>0</v>
      </c>
      <c r="D19" s="13">
        <f>SUM(D7:D18)</f>
        <v>14408.78</v>
      </c>
      <c r="E19" s="13">
        <f t="shared" si="3"/>
        <v>0</v>
      </c>
      <c r="F19" s="18">
        <f>SUM(F7:F18)</f>
        <v>36743.819999999992</v>
      </c>
      <c r="G19" s="13">
        <f t="shared" si="3"/>
        <v>0</v>
      </c>
      <c r="H19" s="13">
        <f>SUM(H7:H18)</f>
        <v>7646.5400000000027</v>
      </c>
      <c r="I19" s="18">
        <f>SUM(I7:I18)</f>
        <v>144063.25</v>
      </c>
      <c r="J19" s="18">
        <f>SUM(J6:J18)</f>
        <v>115555.73000000001</v>
      </c>
      <c r="K19" s="13">
        <f t="shared" si="3"/>
        <v>0</v>
      </c>
      <c r="L19" s="13">
        <f>SUM(L7:L18)</f>
        <v>152275.59</v>
      </c>
      <c r="M19" s="18">
        <f>I19-J19</f>
        <v>28507.51999999999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9"/>
  <sheetViews>
    <sheetView topLeftCell="A5" workbookViewId="0">
      <selection activeCell="J19" sqref="J19"/>
    </sheetView>
  </sheetViews>
  <sheetFormatPr defaultRowHeight="15"/>
  <cols>
    <col min="6" max="6" width="9.5703125" bestFit="1" customWidth="1"/>
    <col min="9" max="9" width="10.140625" customWidth="1"/>
    <col min="13" max="13" width="9.5703125" bestFit="1" customWidth="1"/>
  </cols>
  <sheetData>
    <row r="1" spans="1:13">
      <c r="A1" s="72" t="s">
        <v>209</v>
      </c>
      <c r="B1" s="72"/>
      <c r="C1" s="72"/>
      <c r="D1" s="72"/>
      <c r="E1" s="72"/>
      <c r="F1" s="73" t="s">
        <v>66</v>
      </c>
      <c r="G1" s="73"/>
      <c r="H1" s="73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5</v>
      </c>
      <c r="B3" s="12"/>
      <c r="C3" s="12" t="s">
        <v>6</v>
      </c>
      <c r="D3" s="12">
        <v>838.7</v>
      </c>
      <c r="E3" s="13" t="s">
        <v>7</v>
      </c>
      <c r="F3" s="12"/>
      <c r="G3" s="72"/>
      <c r="H3" s="72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8</v>
      </c>
      <c r="B5" s="15" t="s">
        <v>9</v>
      </c>
      <c r="C5" s="16" t="s">
        <v>10</v>
      </c>
      <c r="D5" s="16" t="s">
        <v>11</v>
      </c>
      <c r="E5" s="16" t="s">
        <v>12</v>
      </c>
      <c r="F5" s="16" t="s">
        <v>34</v>
      </c>
      <c r="G5" s="16" t="s">
        <v>35</v>
      </c>
      <c r="H5" s="16" t="s">
        <v>15</v>
      </c>
      <c r="I5" s="16" t="s">
        <v>43</v>
      </c>
      <c r="J5" s="16" t="s">
        <v>17</v>
      </c>
      <c r="K5" s="16"/>
      <c r="L5" s="16" t="s">
        <v>18</v>
      </c>
      <c r="M5" s="17" t="s">
        <v>19</v>
      </c>
    </row>
    <row r="6" spans="1:13">
      <c r="A6" s="14"/>
      <c r="B6" s="15"/>
      <c r="C6" s="16"/>
      <c r="D6" s="16"/>
      <c r="E6" s="16"/>
      <c r="F6" s="16"/>
      <c r="G6" s="16"/>
      <c r="H6" s="16"/>
      <c r="I6" s="16"/>
      <c r="J6" s="16">
        <v>-57454.71</v>
      </c>
      <c r="K6" s="16"/>
      <c r="L6" s="16"/>
      <c r="M6" s="17"/>
    </row>
    <row r="7" spans="1:13">
      <c r="A7" s="13" t="s">
        <v>20</v>
      </c>
      <c r="B7" s="13">
        <v>6348.96</v>
      </c>
      <c r="C7" s="13"/>
      <c r="D7" s="13">
        <v>1893.92</v>
      </c>
      <c r="E7" s="13"/>
      <c r="F7" s="18">
        <v>4823.13</v>
      </c>
      <c r="G7" s="18">
        <v>0</v>
      </c>
      <c r="H7" s="13">
        <v>587.09</v>
      </c>
      <c r="I7" s="18">
        <f>SUM(B7:H7)</f>
        <v>13653.100000000002</v>
      </c>
      <c r="J7" s="18">
        <v>9812.73</v>
      </c>
      <c r="K7" s="13"/>
      <c r="L7" s="18">
        <f>SUM(J7:K7)</f>
        <v>9812.73</v>
      </c>
      <c r="M7" s="18">
        <f>I7-L7</f>
        <v>3840.3700000000026</v>
      </c>
    </row>
    <row r="8" spans="1:13">
      <c r="A8" s="13" t="s">
        <v>21</v>
      </c>
      <c r="B8" s="13">
        <v>6348.96</v>
      </c>
      <c r="C8" s="13"/>
      <c r="D8" s="13">
        <v>1747.62</v>
      </c>
      <c r="E8" s="13"/>
      <c r="F8" s="18">
        <v>4199.92</v>
      </c>
      <c r="G8" s="18">
        <f>G7</f>
        <v>0</v>
      </c>
      <c r="H8" s="13">
        <v>587.09</v>
      </c>
      <c r="I8" s="18">
        <f>SUM(B8:H8)</f>
        <v>12883.59</v>
      </c>
      <c r="J8" s="18">
        <v>8215.3799999999992</v>
      </c>
      <c r="K8" s="13"/>
      <c r="L8" s="18">
        <f t="shared" ref="L8:L18" si="0">SUM(J8:K8)</f>
        <v>8215.3799999999992</v>
      </c>
      <c r="M8" s="18">
        <f t="shared" ref="M8:M18" si="1">I8-L8</f>
        <v>4668.2100000000009</v>
      </c>
    </row>
    <row r="9" spans="1:13">
      <c r="A9" s="13" t="s">
        <v>22</v>
      </c>
      <c r="B9" s="13">
        <v>6348.96</v>
      </c>
      <c r="C9" s="13"/>
      <c r="D9" s="13">
        <v>1790.12</v>
      </c>
      <c r="E9" s="13"/>
      <c r="F9" s="18">
        <v>4741.84</v>
      </c>
      <c r="G9" s="18">
        <f>G7</f>
        <v>0</v>
      </c>
      <c r="H9" s="13">
        <v>587.09</v>
      </c>
      <c r="I9" s="18">
        <f t="shared" ref="I9:I18" si="2">SUM(B9:H9)</f>
        <v>13468.01</v>
      </c>
      <c r="J9" s="18">
        <v>9743</v>
      </c>
      <c r="K9" s="13"/>
      <c r="L9" s="18">
        <f t="shared" si="0"/>
        <v>9743</v>
      </c>
      <c r="M9" s="18">
        <f t="shared" si="1"/>
        <v>3725.01</v>
      </c>
    </row>
    <row r="10" spans="1:13">
      <c r="A10" s="13" t="s">
        <v>23</v>
      </c>
      <c r="B10" s="13">
        <v>6348.96</v>
      </c>
      <c r="C10" s="13"/>
      <c r="D10" s="13">
        <v>1798.68</v>
      </c>
      <c r="E10" s="13"/>
      <c r="F10" s="18">
        <v>4579.26</v>
      </c>
      <c r="G10" s="18">
        <f>G7</f>
        <v>0</v>
      </c>
      <c r="H10" s="13">
        <v>587.09</v>
      </c>
      <c r="I10" s="18">
        <f t="shared" si="2"/>
        <v>13313.990000000002</v>
      </c>
      <c r="J10" s="18">
        <v>9735</v>
      </c>
      <c r="K10" s="13"/>
      <c r="L10" s="18">
        <f t="shared" si="0"/>
        <v>9735</v>
      </c>
      <c r="M10" s="18">
        <f t="shared" si="1"/>
        <v>3578.9900000000016</v>
      </c>
    </row>
    <row r="11" spans="1:13">
      <c r="A11" s="13" t="s">
        <v>24</v>
      </c>
      <c r="B11" s="13">
        <v>6348.96</v>
      </c>
      <c r="C11" s="13"/>
      <c r="D11" s="13">
        <v>1907.22</v>
      </c>
      <c r="E11" s="13"/>
      <c r="F11" s="18">
        <v>4857.3599999999997</v>
      </c>
      <c r="G11" s="18">
        <f>G7</f>
        <v>0</v>
      </c>
      <c r="H11" s="13">
        <v>587.09</v>
      </c>
      <c r="I11" s="18">
        <f t="shared" si="2"/>
        <v>13700.630000000001</v>
      </c>
      <c r="J11" s="18">
        <v>7839</v>
      </c>
      <c r="K11" s="13"/>
      <c r="L11" s="18">
        <f t="shared" si="0"/>
        <v>7839</v>
      </c>
      <c r="M11" s="18">
        <f t="shared" si="1"/>
        <v>5861.630000000001</v>
      </c>
    </row>
    <row r="12" spans="1:13">
      <c r="A12" s="13" t="s">
        <v>25</v>
      </c>
      <c r="B12" s="13">
        <v>6553.38</v>
      </c>
      <c r="C12" s="13"/>
      <c r="D12" s="13">
        <v>1721.02</v>
      </c>
      <c r="E12" s="13"/>
      <c r="F12" s="18">
        <v>4382.83</v>
      </c>
      <c r="G12" s="18">
        <f>G7</f>
        <v>0</v>
      </c>
      <c r="H12" s="13">
        <v>581.91</v>
      </c>
      <c r="I12" s="18">
        <f t="shared" si="2"/>
        <v>13239.14</v>
      </c>
      <c r="J12" s="18">
        <v>9578</v>
      </c>
      <c r="K12" s="13"/>
      <c r="L12" s="18">
        <f t="shared" si="0"/>
        <v>9578</v>
      </c>
      <c r="M12" s="18">
        <f t="shared" si="1"/>
        <v>3661.1399999999994</v>
      </c>
    </row>
    <row r="13" spans="1:13">
      <c r="A13" s="13" t="s">
        <v>26</v>
      </c>
      <c r="B13" s="13">
        <v>6553.38</v>
      </c>
      <c r="C13" s="13"/>
      <c r="D13" s="13">
        <v>1582.79</v>
      </c>
      <c r="E13" s="13"/>
      <c r="F13" s="18">
        <v>3874.76</v>
      </c>
      <c r="G13" s="18">
        <f t="shared" ref="G13:G18" si="3">G7</f>
        <v>0</v>
      </c>
      <c r="H13" s="13">
        <v>581.91</v>
      </c>
      <c r="I13" s="18">
        <f t="shared" si="2"/>
        <v>12592.84</v>
      </c>
      <c r="J13" s="18">
        <v>9618</v>
      </c>
      <c r="K13" s="13"/>
      <c r="L13" s="18">
        <f t="shared" si="0"/>
        <v>9618</v>
      </c>
      <c r="M13" s="18">
        <f t="shared" si="1"/>
        <v>2974.84</v>
      </c>
    </row>
    <row r="14" spans="1:13">
      <c r="A14" s="13" t="s">
        <v>27</v>
      </c>
      <c r="B14" s="13">
        <v>6839.03</v>
      </c>
      <c r="C14" s="13"/>
      <c r="D14" s="13">
        <v>1459.79</v>
      </c>
      <c r="E14" s="13"/>
      <c r="F14" s="18">
        <v>3734.48</v>
      </c>
      <c r="G14" s="18">
        <f t="shared" si="3"/>
        <v>0</v>
      </c>
      <c r="H14" s="13">
        <v>601.66999999999996</v>
      </c>
      <c r="I14" s="18">
        <f>SUM(B14:H14)</f>
        <v>12634.97</v>
      </c>
      <c r="J14" s="18">
        <v>5250.4</v>
      </c>
      <c r="K14" s="13"/>
      <c r="L14" s="18">
        <f t="shared" si="0"/>
        <v>5250.4</v>
      </c>
      <c r="M14" s="18">
        <f t="shared" si="1"/>
        <v>7384.57</v>
      </c>
    </row>
    <row r="15" spans="1:13">
      <c r="A15" s="13" t="s">
        <v>28</v>
      </c>
      <c r="B15" s="13">
        <v>6839.03</v>
      </c>
      <c r="C15" s="13"/>
      <c r="D15" s="13">
        <v>3609.31</v>
      </c>
      <c r="E15" s="13"/>
      <c r="F15" s="18">
        <v>9217.1200000000008</v>
      </c>
      <c r="G15" s="18">
        <f t="shared" si="3"/>
        <v>0</v>
      </c>
      <c r="H15" s="13">
        <v>601.66999999999996</v>
      </c>
      <c r="I15" s="18">
        <f t="shared" si="2"/>
        <v>20267.129999999997</v>
      </c>
      <c r="J15" s="18">
        <v>7678.5</v>
      </c>
      <c r="K15" s="13"/>
      <c r="L15" s="18">
        <f t="shared" si="0"/>
        <v>7678.5</v>
      </c>
      <c r="M15" s="18">
        <f t="shared" si="1"/>
        <v>12588.629999999997</v>
      </c>
    </row>
    <row r="16" spans="1:13">
      <c r="A16" s="13" t="s">
        <v>29</v>
      </c>
      <c r="B16" s="13">
        <v>6839.03</v>
      </c>
      <c r="C16" s="13"/>
      <c r="D16" s="13">
        <v>2155.06</v>
      </c>
      <c r="E16" s="13"/>
      <c r="F16" s="18">
        <v>5501.92</v>
      </c>
      <c r="G16" s="18">
        <f t="shared" si="3"/>
        <v>0</v>
      </c>
      <c r="H16" s="13">
        <v>601.66999999999996</v>
      </c>
      <c r="I16" s="18">
        <f t="shared" si="2"/>
        <v>15097.68</v>
      </c>
      <c r="J16" s="18">
        <v>6104</v>
      </c>
      <c r="K16" s="13"/>
      <c r="L16" s="18">
        <f t="shared" si="0"/>
        <v>6104</v>
      </c>
      <c r="M16" s="18">
        <f t="shared" si="1"/>
        <v>8993.68</v>
      </c>
    </row>
    <row r="17" spans="1:13">
      <c r="A17" s="13" t="s">
        <v>30</v>
      </c>
      <c r="B17" s="13">
        <v>6839.03</v>
      </c>
      <c r="C17" s="13"/>
      <c r="D17" s="13">
        <v>4351.67</v>
      </c>
      <c r="E17" s="13"/>
      <c r="F17" s="18">
        <v>11110.02</v>
      </c>
      <c r="G17" s="18">
        <f t="shared" si="3"/>
        <v>0</v>
      </c>
      <c r="H17" s="13">
        <v>601.66999999999996</v>
      </c>
      <c r="I17" s="18">
        <f t="shared" si="2"/>
        <v>22902.39</v>
      </c>
      <c r="J17" s="18">
        <v>8940</v>
      </c>
      <c r="K17" s="13"/>
      <c r="L17" s="18">
        <f t="shared" si="0"/>
        <v>8940</v>
      </c>
      <c r="M17" s="18">
        <f t="shared" si="1"/>
        <v>13962.39</v>
      </c>
    </row>
    <row r="18" spans="1:13">
      <c r="A18" s="13" t="s">
        <v>31</v>
      </c>
      <c r="B18" s="13">
        <v>6839.03</v>
      </c>
      <c r="C18" s="13"/>
      <c r="D18" s="13">
        <v>2260.3200000000002</v>
      </c>
      <c r="E18" s="13"/>
      <c r="F18" s="18">
        <v>5770.75</v>
      </c>
      <c r="G18" s="18">
        <f t="shared" si="3"/>
        <v>0</v>
      </c>
      <c r="H18" s="13">
        <v>601.66999999999996</v>
      </c>
      <c r="I18" s="18">
        <f t="shared" si="2"/>
        <v>15471.77</v>
      </c>
      <c r="J18" s="18">
        <v>10594</v>
      </c>
      <c r="K18" s="13"/>
      <c r="L18" s="18">
        <f t="shared" si="0"/>
        <v>10594</v>
      </c>
      <c r="M18" s="18">
        <f t="shared" si="1"/>
        <v>4877.7700000000004</v>
      </c>
    </row>
    <row r="19" spans="1:13">
      <c r="A19" s="19" t="s">
        <v>32</v>
      </c>
      <c r="B19" s="13">
        <f>SUM(B7:B18)</f>
        <v>79046.709999999992</v>
      </c>
      <c r="C19" s="13">
        <f t="shared" ref="C19:K19" si="4">SUM(C7:C15)</f>
        <v>0</v>
      </c>
      <c r="D19" s="13">
        <f>SUM(D7:D18)</f>
        <v>26277.520000000004</v>
      </c>
      <c r="E19" s="13">
        <f t="shared" si="4"/>
        <v>0</v>
      </c>
      <c r="F19" s="18">
        <f>SUM(F7:F18)</f>
        <v>66793.390000000014</v>
      </c>
      <c r="G19" s="13">
        <f t="shared" si="4"/>
        <v>0</v>
      </c>
      <c r="H19" s="13">
        <f>SUM(H7:H18)</f>
        <v>7107.6200000000008</v>
      </c>
      <c r="I19" s="18">
        <f>SUM(I7:I18)</f>
        <v>179225.23999999996</v>
      </c>
      <c r="J19" s="18">
        <f>SUM(J6:J18)</f>
        <v>45653.3</v>
      </c>
      <c r="K19" s="13">
        <f t="shared" si="4"/>
        <v>0</v>
      </c>
      <c r="L19" s="13">
        <f>SUM(L7:L18)</f>
        <v>103108.01</v>
      </c>
      <c r="M19" s="18">
        <f>I19-J19</f>
        <v>133571.93999999994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23"/>
  <sheetViews>
    <sheetView workbookViewId="0">
      <selection activeCell="J19" sqref="J19"/>
    </sheetView>
  </sheetViews>
  <sheetFormatPr defaultRowHeight="15"/>
  <cols>
    <col min="9" max="10" width="9.42578125" customWidth="1"/>
  </cols>
  <sheetData>
    <row r="1" spans="1:13">
      <c r="A1" s="72" t="s">
        <v>209</v>
      </c>
      <c r="B1" s="72"/>
      <c r="C1" s="72"/>
      <c r="D1" s="72"/>
      <c r="E1" s="72"/>
      <c r="F1" s="73" t="s">
        <v>67</v>
      </c>
      <c r="G1" s="73"/>
      <c r="H1" s="73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5</v>
      </c>
      <c r="B3" s="12"/>
      <c r="C3" s="12" t="s">
        <v>6</v>
      </c>
      <c r="D3" s="12">
        <v>905.9</v>
      </c>
      <c r="E3" s="13" t="s">
        <v>7</v>
      </c>
      <c r="F3" s="12"/>
      <c r="G3" s="72"/>
      <c r="H3" s="72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8</v>
      </c>
      <c r="B5" s="15" t="s">
        <v>9</v>
      </c>
      <c r="C5" s="16" t="s">
        <v>10</v>
      </c>
      <c r="D5" s="16" t="s">
        <v>11</v>
      </c>
      <c r="E5" s="16" t="s">
        <v>12</v>
      </c>
      <c r="F5" s="16" t="s">
        <v>34</v>
      </c>
      <c r="G5" s="16" t="s">
        <v>35</v>
      </c>
      <c r="H5" s="16" t="s">
        <v>15</v>
      </c>
      <c r="I5" s="16" t="s">
        <v>68</v>
      </c>
      <c r="J5" s="16" t="s">
        <v>213</v>
      </c>
      <c r="K5" s="16"/>
      <c r="L5" s="16" t="s">
        <v>37</v>
      </c>
      <c r="M5" s="17" t="s">
        <v>19</v>
      </c>
    </row>
    <row r="6" spans="1:13">
      <c r="A6" s="14"/>
      <c r="B6" s="15"/>
      <c r="C6" s="16"/>
      <c r="D6" s="16"/>
      <c r="E6" s="16"/>
      <c r="F6" s="16"/>
      <c r="G6" s="16"/>
      <c r="H6" s="16"/>
      <c r="I6" s="16"/>
      <c r="J6" s="16">
        <v>-13694.54</v>
      </c>
      <c r="K6" s="16"/>
      <c r="L6" s="16"/>
      <c r="M6" s="17"/>
    </row>
    <row r="7" spans="1:13">
      <c r="A7" s="13" t="s">
        <v>20</v>
      </c>
      <c r="B7" s="13">
        <v>6857.66</v>
      </c>
      <c r="C7" s="13"/>
      <c r="D7" s="13">
        <v>1234.24</v>
      </c>
      <c r="E7" s="13"/>
      <c r="F7" s="18">
        <v>3143.16</v>
      </c>
      <c r="G7" s="18">
        <v>0</v>
      </c>
      <c r="H7" s="13">
        <v>634.13</v>
      </c>
      <c r="I7" s="18">
        <f>SUM(B7:H7)</f>
        <v>11869.189999999999</v>
      </c>
      <c r="J7" s="18">
        <v>8590.15</v>
      </c>
      <c r="K7" s="13"/>
      <c r="L7" s="18">
        <f>SUM(J7:K7)</f>
        <v>8590.15</v>
      </c>
      <c r="M7" s="18">
        <f>I7-L7</f>
        <v>3279.0399999999991</v>
      </c>
    </row>
    <row r="8" spans="1:13">
      <c r="A8" s="13" t="s">
        <v>21</v>
      </c>
      <c r="B8" s="13">
        <v>6857.66</v>
      </c>
      <c r="C8" s="13"/>
      <c r="D8" s="13">
        <v>1053.3599999999999</v>
      </c>
      <c r="E8" s="13"/>
      <c r="F8" s="18">
        <v>3114.82</v>
      </c>
      <c r="G8" s="18">
        <f>G7</f>
        <v>0</v>
      </c>
      <c r="H8" s="13">
        <v>643.13</v>
      </c>
      <c r="I8" s="18">
        <f t="shared" ref="I8:I18" si="0">SUM(B8:H8)</f>
        <v>11668.97</v>
      </c>
      <c r="J8" s="18">
        <v>9863.23</v>
      </c>
      <c r="K8" s="13"/>
      <c r="L8" s="18">
        <f t="shared" ref="L8:L18" si="1">SUM(J8:K8)</f>
        <v>9863.23</v>
      </c>
      <c r="M8" s="18">
        <f t="shared" ref="M8:M18" si="2">I8-L8</f>
        <v>1805.7399999999998</v>
      </c>
    </row>
    <row r="9" spans="1:13">
      <c r="A9" s="13" t="s">
        <v>22</v>
      </c>
      <c r="B9" s="13">
        <v>6857.66</v>
      </c>
      <c r="C9" s="13"/>
      <c r="D9" s="13">
        <v>1103.9000000000001</v>
      </c>
      <c r="E9" s="13"/>
      <c r="F9" s="18">
        <v>2811.23</v>
      </c>
      <c r="G9" s="18">
        <f>G7</f>
        <v>0</v>
      </c>
      <c r="H9" s="13">
        <v>643.13</v>
      </c>
      <c r="I9" s="18">
        <f t="shared" si="0"/>
        <v>11415.919999999998</v>
      </c>
      <c r="J9" s="18">
        <v>8654.02</v>
      </c>
      <c r="K9" s="13"/>
      <c r="L9" s="18">
        <f t="shared" si="1"/>
        <v>8654.02</v>
      </c>
      <c r="M9" s="18">
        <f t="shared" si="2"/>
        <v>2761.8999999999978</v>
      </c>
    </row>
    <row r="10" spans="1:13">
      <c r="A10" s="13" t="s">
        <v>23</v>
      </c>
      <c r="B10" s="13">
        <v>6857.66</v>
      </c>
      <c r="C10" s="13"/>
      <c r="D10" s="13">
        <v>1236.9000000000001</v>
      </c>
      <c r="E10" s="13"/>
      <c r="F10" s="18">
        <v>4999.3</v>
      </c>
      <c r="G10" s="18">
        <f>G7</f>
        <v>0</v>
      </c>
      <c r="H10" s="13">
        <v>643.13</v>
      </c>
      <c r="I10" s="18">
        <f t="shared" si="0"/>
        <v>13736.99</v>
      </c>
      <c r="J10" s="18">
        <v>9539.48</v>
      </c>
      <c r="K10" s="13"/>
      <c r="L10" s="18">
        <f t="shared" si="1"/>
        <v>9539.48</v>
      </c>
      <c r="M10" s="18">
        <f t="shared" si="2"/>
        <v>4197.51</v>
      </c>
    </row>
    <row r="11" spans="1:13">
      <c r="A11" s="13" t="s">
        <v>24</v>
      </c>
      <c r="B11" s="13">
        <v>6857.66</v>
      </c>
      <c r="C11" s="13"/>
      <c r="D11" s="13">
        <v>1210.3</v>
      </c>
      <c r="E11" s="13"/>
      <c r="F11" s="18">
        <v>2899.29</v>
      </c>
      <c r="G11" s="18">
        <f>G7</f>
        <v>0</v>
      </c>
      <c r="H11" s="13">
        <v>643.13</v>
      </c>
      <c r="I11" s="18">
        <f t="shared" si="0"/>
        <v>11610.38</v>
      </c>
      <c r="J11" s="18">
        <v>9146.49</v>
      </c>
      <c r="K11" s="13"/>
      <c r="L11" s="18">
        <f t="shared" si="1"/>
        <v>9146.49</v>
      </c>
      <c r="M11" s="18">
        <f t="shared" si="2"/>
        <v>2463.8899999999994</v>
      </c>
    </row>
    <row r="12" spans="1:13">
      <c r="A12" s="13" t="s">
        <v>25</v>
      </c>
      <c r="B12" s="13">
        <v>6860.98</v>
      </c>
      <c r="C12" s="13"/>
      <c r="D12" s="13">
        <v>1542.8</v>
      </c>
      <c r="E12" s="13"/>
      <c r="F12" s="18">
        <v>3928.94</v>
      </c>
      <c r="G12" s="18">
        <f>G7</f>
        <v>0</v>
      </c>
      <c r="H12" s="13">
        <v>628.04</v>
      </c>
      <c r="I12" s="18">
        <f t="shared" si="0"/>
        <v>12960.759999999998</v>
      </c>
      <c r="J12" s="18">
        <v>15565.19</v>
      </c>
      <c r="K12" s="13"/>
      <c r="L12" s="18">
        <f t="shared" si="1"/>
        <v>15565.19</v>
      </c>
      <c r="M12" s="18">
        <f t="shared" si="2"/>
        <v>-2604.4300000000021</v>
      </c>
    </row>
    <row r="13" spans="1:13">
      <c r="A13" s="13" t="s">
        <v>26</v>
      </c>
      <c r="B13" s="13">
        <v>6860.98</v>
      </c>
      <c r="C13" s="13"/>
      <c r="D13" s="13">
        <v>1438.95</v>
      </c>
      <c r="E13" s="13"/>
      <c r="F13" s="18">
        <v>3522.5</v>
      </c>
      <c r="G13" s="18">
        <f>G7</f>
        <v>0</v>
      </c>
      <c r="H13" s="13">
        <v>628.04</v>
      </c>
      <c r="I13" s="18">
        <f t="shared" si="0"/>
        <v>12450.470000000001</v>
      </c>
      <c r="J13" s="18">
        <v>13273.31</v>
      </c>
      <c r="K13" s="13"/>
      <c r="L13" s="18">
        <f t="shared" si="1"/>
        <v>13273.31</v>
      </c>
      <c r="M13" s="18">
        <f t="shared" si="2"/>
        <v>-822.83999999999833</v>
      </c>
    </row>
    <row r="14" spans="1:13">
      <c r="A14" s="13" t="s">
        <v>27</v>
      </c>
      <c r="B14" s="13">
        <v>7156.61</v>
      </c>
      <c r="C14" s="13"/>
      <c r="D14" s="13">
        <v>1274.2</v>
      </c>
      <c r="E14" s="13"/>
      <c r="F14" s="18">
        <v>3268.28</v>
      </c>
      <c r="G14">
        <v>0</v>
      </c>
      <c r="H14" s="13">
        <v>661.33</v>
      </c>
      <c r="I14" s="18">
        <f t="shared" si="0"/>
        <v>12360.42</v>
      </c>
      <c r="J14" s="18">
        <v>15658.2</v>
      </c>
      <c r="K14" s="13"/>
      <c r="L14" s="18">
        <f t="shared" si="1"/>
        <v>15658.2</v>
      </c>
      <c r="M14" s="18">
        <f t="shared" si="2"/>
        <v>-3297.7800000000007</v>
      </c>
    </row>
    <row r="15" spans="1:13">
      <c r="A15" s="13" t="s">
        <v>28</v>
      </c>
      <c r="B15" s="13">
        <v>7156.61</v>
      </c>
      <c r="C15" s="13"/>
      <c r="D15" s="13">
        <v>2146.9499999999998</v>
      </c>
      <c r="E15" s="13"/>
      <c r="F15" s="18">
        <v>5480.76</v>
      </c>
      <c r="G15" s="18">
        <f>G8</f>
        <v>0</v>
      </c>
      <c r="H15" s="13">
        <v>661.33</v>
      </c>
      <c r="I15" s="18">
        <f>SUM(B15:H15)</f>
        <v>15445.65</v>
      </c>
      <c r="J15" s="18">
        <v>11600.31</v>
      </c>
      <c r="K15" s="13"/>
      <c r="L15" s="18">
        <f t="shared" si="1"/>
        <v>11600.31</v>
      </c>
      <c r="M15" s="18">
        <f t="shared" si="2"/>
        <v>3845.34</v>
      </c>
    </row>
    <row r="16" spans="1:13">
      <c r="A16" s="13" t="s">
        <v>29</v>
      </c>
      <c r="B16" s="13">
        <v>7156.61</v>
      </c>
      <c r="C16" s="13"/>
      <c r="D16" s="13">
        <v>1365.61</v>
      </c>
      <c r="E16" s="13"/>
      <c r="F16" s="18">
        <v>3486.46</v>
      </c>
      <c r="G16" s="18">
        <f>G9</f>
        <v>0</v>
      </c>
      <c r="H16" s="13">
        <v>661.33</v>
      </c>
      <c r="I16" s="18">
        <f t="shared" si="0"/>
        <v>12670.01</v>
      </c>
      <c r="J16" s="18">
        <v>24441.46</v>
      </c>
      <c r="K16" s="13"/>
      <c r="L16" s="18">
        <f t="shared" si="1"/>
        <v>24441.46</v>
      </c>
      <c r="M16" s="18">
        <f t="shared" si="2"/>
        <v>-11771.449999999999</v>
      </c>
    </row>
    <row r="17" spans="1:13">
      <c r="A17" s="13" t="s">
        <v>30</v>
      </c>
      <c r="B17" s="13">
        <v>7156.61</v>
      </c>
      <c r="C17" s="13"/>
      <c r="D17" s="13">
        <v>1337.91</v>
      </c>
      <c r="E17" s="13"/>
      <c r="F17" s="18">
        <v>3415.74</v>
      </c>
      <c r="G17" s="18">
        <f>G10</f>
        <v>0</v>
      </c>
      <c r="H17" s="13">
        <v>661.33</v>
      </c>
      <c r="I17" s="18">
        <f t="shared" si="0"/>
        <v>12571.59</v>
      </c>
      <c r="J17" s="18">
        <v>11266.89</v>
      </c>
      <c r="K17" s="13"/>
      <c r="L17" s="18">
        <f t="shared" si="1"/>
        <v>11266.89</v>
      </c>
      <c r="M17" s="18">
        <f t="shared" si="2"/>
        <v>1304.7000000000007</v>
      </c>
    </row>
    <row r="18" spans="1:13">
      <c r="A18" s="13" t="s">
        <v>31</v>
      </c>
      <c r="B18" s="13">
        <v>7156.61</v>
      </c>
      <c r="C18" s="13"/>
      <c r="D18" s="13">
        <v>1254.81</v>
      </c>
      <c r="E18" s="13"/>
      <c r="F18" s="18">
        <v>3203.62</v>
      </c>
      <c r="G18" s="18">
        <f>G11</f>
        <v>0</v>
      </c>
      <c r="H18" s="13">
        <v>661.33</v>
      </c>
      <c r="I18" s="18">
        <f t="shared" si="0"/>
        <v>12276.37</v>
      </c>
      <c r="J18" s="18">
        <v>10991.35</v>
      </c>
      <c r="K18" s="13"/>
      <c r="L18" s="18">
        <f t="shared" si="1"/>
        <v>10991.35</v>
      </c>
      <c r="M18" s="18">
        <f t="shared" si="2"/>
        <v>1285.0200000000004</v>
      </c>
    </row>
    <row r="19" spans="1:13">
      <c r="A19" s="19" t="s">
        <v>32</v>
      </c>
      <c r="B19" s="13">
        <f>SUM(B7:B18)</f>
        <v>83793.31</v>
      </c>
      <c r="C19" s="13">
        <f t="shared" ref="C19:K19" si="3">SUM(C7:C15)</f>
        <v>0</v>
      </c>
      <c r="D19" s="13">
        <f>SUM(D7:D18)</f>
        <v>16199.930000000002</v>
      </c>
      <c r="E19" s="13">
        <f t="shared" si="3"/>
        <v>0</v>
      </c>
      <c r="F19" s="18">
        <f>SUM(F7:F18)</f>
        <v>43274.1</v>
      </c>
      <c r="G19" s="13">
        <f t="shared" si="3"/>
        <v>0</v>
      </c>
      <c r="H19" s="13">
        <f>SUM(H7:H18)</f>
        <v>7769.3799999999992</v>
      </c>
      <c r="I19" s="18">
        <f>SUM(I7:I18)</f>
        <v>151036.71999999997</v>
      </c>
      <c r="J19" s="18">
        <f>SUM(J6:J18)</f>
        <v>134895.53999999998</v>
      </c>
      <c r="K19" s="13">
        <f t="shared" si="3"/>
        <v>0</v>
      </c>
      <c r="L19" s="13">
        <f>SUM(L7:L18)</f>
        <v>148590.07999999999</v>
      </c>
      <c r="M19" s="18">
        <f>I19-J19</f>
        <v>16141.179999999993</v>
      </c>
    </row>
    <row r="20" spans="1:13">
      <c r="E20" t="s">
        <v>69</v>
      </c>
    </row>
    <row r="21" spans="1:13">
      <c r="G21" t="s">
        <v>70</v>
      </c>
    </row>
    <row r="22" spans="1:13">
      <c r="D22" t="s">
        <v>71</v>
      </c>
      <c r="F22" t="s">
        <v>72</v>
      </c>
      <c r="G22" t="s">
        <v>73</v>
      </c>
      <c r="I22" t="s">
        <v>74</v>
      </c>
    </row>
    <row r="23" spans="1:13">
      <c r="G23" t="s">
        <v>75</v>
      </c>
      <c r="I23" t="s">
        <v>76</v>
      </c>
      <c r="J23" t="s">
        <v>77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J19" sqref="J19"/>
    </sheetView>
  </sheetViews>
  <sheetFormatPr defaultRowHeight="15"/>
  <cols>
    <col min="9" max="10" width="9.5703125" customWidth="1"/>
  </cols>
  <sheetData>
    <row r="1" spans="1:13">
      <c r="A1" s="72" t="s">
        <v>209</v>
      </c>
      <c r="B1" s="72"/>
      <c r="C1" s="72"/>
      <c r="D1" s="72"/>
      <c r="E1" s="72"/>
      <c r="F1" s="73" t="s">
        <v>78</v>
      </c>
      <c r="G1" s="73"/>
      <c r="H1" s="73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5</v>
      </c>
      <c r="B3" s="12"/>
      <c r="C3" s="12" t="s">
        <v>6</v>
      </c>
      <c r="D3" s="12">
        <v>810.6</v>
      </c>
      <c r="E3" s="13" t="s">
        <v>7</v>
      </c>
      <c r="F3" s="12"/>
      <c r="G3" s="72"/>
      <c r="H3" s="72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8</v>
      </c>
      <c r="B5" s="15" t="s">
        <v>9</v>
      </c>
      <c r="C5" s="16" t="s">
        <v>10</v>
      </c>
      <c r="D5" s="16" t="s">
        <v>11</v>
      </c>
      <c r="E5" s="16" t="s">
        <v>12</v>
      </c>
      <c r="F5" s="16" t="s">
        <v>34</v>
      </c>
      <c r="G5" s="16" t="s">
        <v>35</v>
      </c>
      <c r="H5" s="16" t="s">
        <v>15</v>
      </c>
      <c r="I5" s="16" t="s">
        <v>16</v>
      </c>
      <c r="J5" s="16" t="s">
        <v>17</v>
      </c>
      <c r="K5" s="16"/>
      <c r="L5" s="16" t="s">
        <v>18</v>
      </c>
      <c r="M5" s="17" t="s">
        <v>19</v>
      </c>
    </row>
    <row r="6" spans="1:13">
      <c r="A6" s="14"/>
      <c r="B6" s="15"/>
      <c r="C6" s="16"/>
      <c r="D6" s="16"/>
      <c r="E6" s="16"/>
      <c r="F6" s="16"/>
      <c r="G6" s="16"/>
      <c r="H6" s="16"/>
      <c r="I6" s="16"/>
      <c r="J6" s="16">
        <v>-14262.13</v>
      </c>
      <c r="K6" s="16"/>
      <c r="L6" s="16"/>
      <c r="M6" s="17"/>
    </row>
    <row r="7" spans="1:13">
      <c r="A7" s="13" t="s">
        <v>20</v>
      </c>
      <c r="B7" s="13">
        <v>6136.24</v>
      </c>
      <c r="C7" s="13"/>
      <c r="D7" s="13">
        <v>651.70000000000005</v>
      </c>
      <c r="E7" s="13"/>
      <c r="F7" s="18">
        <v>1659.64</v>
      </c>
      <c r="G7" s="18">
        <v>0</v>
      </c>
      <c r="H7" s="13">
        <v>567.41999999999996</v>
      </c>
      <c r="I7" s="18">
        <f>SUM(B7:H7)</f>
        <v>9015</v>
      </c>
      <c r="J7" s="18">
        <v>12333</v>
      </c>
      <c r="K7" s="13"/>
      <c r="L7" s="18">
        <v>12333</v>
      </c>
      <c r="M7" s="18">
        <f>I7-L7</f>
        <v>-3318</v>
      </c>
    </row>
    <row r="8" spans="1:13">
      <c r="A8" s="13" t="s">
        <v>21</v>
      </c>
      <c r="B8" s="13">
        <v>6136.24</v>
      </c>
      <c r="C8" s="13"/>
      <c r="D8" s="13">
        <v>984.2</v>
      </c>
      <c r="E8" s="13"/>
      <c r="F8" s="18">
        <v>1923.82</v>
      </c>
      <c r="G8" s="18">
        <f>G7</f>
        <v>0</v>
      </c>
      <c r="H8" s="13">
        <v>567.41999999999996</v>
      </c>
      <c r="I8" s="18">
        <f t="shared" ref="I8:I18" si="0">SUM(B8:H8)</f>
        <v>9611.68</v>
      </c>
      <c r="J8" s="18">
        <v>11316.74</v>
      </c>
      <c r="K8" s="13"/>
      <c r="L8" s="18">
        <f t="shared" ref="L8:L18" si="1">SUM(J8:K8)</f>
        <v>11316.74</v>
      </c>
      <c r="M8" s="18">
        <f t="shared" ref="M8:M18" si="2">I8-L8</f>
        <v>-1705.0599999999995</v>
      </c>
    </row>
    <row r="9" spans="1:13">
      <c r="A9" s="13" t="s">
        <v>22</v>
      </c>
      <c r="B9" s="13">
        <v>6136.24</v>
      </c>
      <c r="C9" s="13"/>
      <c r="D9" s="13">
        <v>473.48</v>
      </c>
      <c r="E9" s="13"/>
      <c r="F9" s="18">
        <v>1185.46</v>
      </c>
      <c r="G9" s="18">
        <f>G7</f>
        <v>0</v>
      </c>
      <c r="H9" s="13">
        <v>567.41999999999996</v>
      </c>
      <c r="I9" s="18">
        <f t="shared" si="0"/>
        <v>8362.5999999999985</v>
      </c>
      <c r="J9" s="18">
        <v>8486.2000000000007</v>
      </c>
      <c r="K9" s="13"/>
      <c r="L9" s="18">
        <f t="shared" si="1"/>
        <v>8486.2000000000007</v>
      </c>
      <c r="M9" s="18">
        <f t="shared" si="2"/>
        <v>-123.60000000000218</v>
      </c>
    </row>
    <row r="10" spans="1:13">
      <c r="A10" s="13" t="s">
        <v>23</v>
      </c>
      <c r="B10" s="13">
        <v>6136.24</v>
      </c>
      <c r="C10" s="13"/>
      <c r="D10" s="13">
        <v>1609.3</v>
      </c>
      <c r="E10" s="13"/>
      <c r="F10" s="18">
        <v>4098.28</v>
      </c>
      <c r="G10" s="18">
        <f>G7</f>
        <v>0</v>
      </c>
      <c r="H10" s="13">
        <v>567.41999999999996</v>
      </c>
      <c r="I10" s="18">
        <f t="shared" si="0"/>
        <v>12411.24</v>
      </c>
      <c r="J10" s="18">
        <v>15988.52</v>
      </c>
      <c r="K10" s="13"/>
      <c r="L10" s="18">
        <f t="shared" si="1"/>
        <v>15988.52</v>
      </c>
      <c r="M10" s="18">
        <f t="shared" si="2"/>
        <v>-3577.2800000000007</v>
      </c>
    </row>
    <row r="11" spans="1:13">
      <c r="A11" s="13" t="s">
        <v>24</v>
      </c>
      <c r="B11" s="13">
        <v>6136.24</v>
      </c>
      <c r="C11" s="13"/>
      <c r="D11" s="13">
        <v>718.2</v>
      </c>
      <c r="E11" s="13"/>
      <c r="F11" s="18">
        <v>1828.99</v>
      </c>
      <c r="G11" s="18">
        <f>G7</f>
        <v>0</v>
      </c>
      <c r="H11" s="13">
        <v>567.41999999999996</v>
      </c>
      <c r="I11" s="18">
        <f t="shared" si="0"/>
        <v>9250.85</v>
      </c>
      <c r="J11" s="18">
        <v>5772</v>
      </c>
      <c r="K11" s="13"/>
      <c r="L11" s="18">
        <f t="shared" si="1"/>
        <v>5772</v>
      </c>
      <c r="M11" s="18">
        <f t="shared" si="2"/>
        <v>3478.8500000000004</v>
      </c>
    </row>
    <row r="12" spans="1:13">
      <c r="A12" s="13" t="s">
        <v>25</v>
      </c>
      <c r="B12" s="13">
        <v>6037.56</v>
      </c>
      <c r="C12" s="13"/>
      <c r="D12" s="13">
        <v>744.8</v>
      </c>
      <c r="E12" s="13">
        <v>279.3</v>
      </c>
      <c r="F12" s="18">
        <v>1896.73</v>
      </c>
      <c r="G12" s="18">
        <f>G7</f>
        <v>0</v>
      </c>
      <c r="H12" s="13">
        <v>559.77</v>
      </c>
      <c r="I12" s="18">
        <f t="shared" si="0"/>
        <v>9518.1600000000017</v>
      </c>
      <c r="J12" s="18">
        <v>11931</v>
      </c>
      <c r="K12" s="13"/>
      <c r="L12" s="18">
        <f t="shared" si="1"/>
        <v>11931</v>
      </c>
      <c r="M12" s="18">
        <f t="shared" si="2"/>
        <v>-2412.8399999999983</v>
      </c>
    </row>
    <row r="13" spans="1:13">
      <c r="A13" s="13" t="s">
        <v>26</v>
      </c>
      <c r="B13" s="13">
        <v>6037.56</v>
      </c>
      <c r="C13" s="13"/>
      <c r="D13" s="13">
        <v>1689.7</v>
      </c>
      <c r="E13" s="13">
        <v>807.99</v>
      </c>
      <c r="F13" s="18">
        <v>4132.1499999999996</v>
      </c>
      <c r="G13" s="18">
        <f>G8</f>
        <v>0</v>
      </c>
      <c r="H13" s="13">
        <v>559.77</v>
      </c>
      <c r="I13" s="18">
        <f t="shared" si="0"/>
        <v>13227.17</v>
      </c>
      <c r="J13" s="18">
        <v>10744.77</v>
      </c>
      <c r="K13" s="13"/>
      <c r="L13" s="18">
        <f t="shared" si="1"/>
        <v>10744.77</v>
      </c>
      <c r="M13" s="18">
        <f t="shared" si="2"/>
        <v>2482.3999999999996</v>
      </c>
    </row>
    <row r="14" spans="1:13">
      <c r="A14" s="13" t="s">
        <v>27</v>
      </c>
      <c r="B14" s="13">
        <v>6295.51</v>
      </c>
      <c r="C14" s="13"/>
      <c r="D14" s="13">
        <v>831</v>
      </c>
      <c r="E14" s="13">
        <v>230.85</v>
      </c>
      <c r="F14" s="18">
        <v>2134.7800000000002</v>
      </c>
      <c r="G14" s="18">
        <f>G7</f>
        <v>0</v>
      </c>
      <c r="H14" s="22">
        <v>581.75</v>
      </c>
      <c r="I14" s="18">
        <f t="shared" si="0"/>
        <v>10073.890000000001</v>
      </c>
      <c r="J14" s="18">
        <v>7707</v>
      </c>
      <c r="K14" s="13"/>
      <c r="L14" s="18">
        <f t="shared" si="1"/>
        <v>7707</v>
      </c>
      <c r="M14" s="18">
        <f t="shared" si="2"/>
        <v>2366.8900000000012</v>
      </c>
    </row>
    <row r="15" spans="1:13">
      <c r="A15" s="13" t="s">
        <v>28</v>
      </c>
      <c r="B15" s="13">
        <v>6295.51</v>
      </c>
      <c r="C15" s="13"/>
      <c r="D15" s="13">
        <v>927.95</v>
      </c>
      <c r="E15" s="13">
        <v>276.99</v>
      </c>
      <c r="F15" s="18">
        <v>2369.1</v>
      </c>
      <c r="G15" s="18">
        <f>G8</f>
        <v>0</v>
      </c>
      <c r="H15" s="13">
        <v>581.75</v>
      </c>
      <c r="I15" s="18">
        <f t="shared" si="0"/>
        <v>10451.299999999999</v>
      </c>
      <c r="J15" s="18">
        <v>10001.5</v>
      </c>
      <c r="K15" s="13"/>
      <c r="L15" s="18">
        <f t="shared" si="1"/>
        <v>10001.5</v>
      </c>
      <c r="M15" s="18">
        <f t="shared" si="2"/>
        <v>449.79999999999927</v>
      </c>
    </row>
    <row r="16" spans="1:13">
      <c r="A16" s="13" t="s">
        <v>29</v>
      </c>
      <c r="B16" s="13">
        <v>6295.51</v>
      </c>
      <c r="C16" s="13"/>
      <c r="D16" s="13">
        <v>1698.01</v>
      </c>
      <c r="E16" s="13"/>
      <c r="F16" s="18">
        <v>4335.12</v>
      </c>
      <c r="G16" s="18">
        <f>G9</f>
        <v>0</v>
      </c>
      <c r="H16" s="13">
        <v>581.75</v>
      </c>
      <c r="I16" s="18">
        <f t="shared" si="0"/>
        <v>12910.39</v>
      </c>
      <c r="J16" s="18">
        <v>14945</v>
      </c>
      <c r="K16" s="13"/>
      <c r="L16" s="18">
        <f t="shared" si="1"/>
        <v>14945</v>
      </c>
      <c r="M16" s="18">
        <f t="shared" si="2"/>
        <v>-2034.6100000000006</v>
      </c>
    </row>
    <row r="17" spans="1:13">
      <c r="A17" s="13" t="s">
        <v>30</v>
      </c>
      <c r="B17" s="13">
        <v>6295.51</v>
      </c>
      <c r="C17" s="13"/>
      <c r="D17" s="13">
        <v>1324.06</v>
      </c>
      <c r="E17" s="13"/>
      <c r="F17" s="18">
        <v>3380.4</v>
      </c>
      <c r="G17" s="18">
        <f>G10</f>
        <v>0</v>
      </c>
      <c r="H17" s="13">
        <v>581.75</v>
      </c>
      <c r="I17" s="18">
        <f t="shared" si="0"/>
        <v>11581.72</v>
      </c>
      <c r="J17" s="18">
        <v>7975.76</v>
      </c>
      <c r="K17" s="13"/>
      <c r="L17" s="18">
        <f t="shared" si="1"/>
        <v>7975.76</v>
      </c>
      <c r="M17" s="18">
        <f t="shared" si="2"/>
        <v>3605.9599999999991</v>
      </c>
    </row>
    <row r="18" spans="1:13">
      <c r="A18" s="13" t="s">
        <v>31</v>
      </c>
      <c r="B18" s="13">
        <v>6295.51</v>
      </c>
      <c r="C18" s="13"/>
      <c r="D18" s="13">
        <v>1144.01</v>
      </c>
      <c r="E18" s="13"/>
      <c r="F18" s="18">
        <v>2920.74</v>
      </c>
      <c r="G18" s="18">
        <f>G11</f>
        <v>0</v>
      </c>
      <c r="H18" s="13">
        <v>581.75</v>
      </c>
      <c r="I18" s="18">
        <f t="shared" si="0"/>
        <v>10942.01</v>
      </c>
      <c r="J18" s="18">
        <v>17873.13</v>
      </c>
      <c r="K18" s="13"/>
      <c r="L18" s="18">
        <f t="shared" si="1"/>
        <v>17873.13</v>
      </c>
      <c r="M18" s="18">
        <f t="shared" si="2"/>
        <v>-6931.1200000000008</v>
      </c>
    </row>
    <row r="19" spans="1:13">
      <c r="A19" s="19" t="s">
        <v>32</v>
      </c>
      <c r="B19" s="13">
        <f>SUM(B7:B18)</f>
        <v>74233.87</v>
      </c>
      <c r="C19" s="13">
        <f t="shared" ref="C19:K19" si="3">SUM(C7:C15)</f>
        <v>0</v>
      </c>
      <c r="D19" s="13">
        <f>SUM(D7:D18)</f>
        <v>12796.41</v>
      </c>
      <c r="E19" s="13">
        <f t="shared" si="3"/>
        <v>1595.1299999999999</v>
      </c>
      <c r="F19" s="13">
        <f>SUM(F7:F18)</f>
        <v>31865.21</v>
      </c>
      <c r="G19" s="13">
        <f t="shared" si="3"/>
        <v>0</v>
      </c>
      <c r="H19" s="13">
        <f>SUM(H7:H18)</f>
        <v>6865.3899999999994</v>
      </c>
      <c r="I19" s="18">
        <f>SUM(I7:I18)</f>
        <v>127356.01</v>
      </c>
      <c r="J19" s="18">
        <f>SUM(J6:J18)</f>
        <v>120812.49</v>
      </c>
      <c r="K19" s="13">
        <f t="shared" si="3"/>
        <v>0</v>
      </c>
      <c r="L19" s="13">
        <f>SUM(L7:L18)</f>
        <v>135074.62</v>
      </c>
      <c r="M19" s="18">
        <f>I19-J19</f>
        <v>6543.5199999999895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J19" sqref="J19"/>
    </sheetView>
  </sheetViews>
  <sheetFormatPr defaultRowHeight="15"/>
  <cols>
    <col min="9" max="9" width="9.85546875" customWidth="1"/>
  </cols>
  <sheetData>
    <row r="1" spans="1:13">
      <c r="A1" s="72" t="s">
        <v>209</v>
      </c>
      <c r="B1" s="72"/>
      <c r="C1" s="72"/>
      <c r="D1" s="72"/>
      <c r="E1" s="72"/>
      <c r="F1" s="73" t="s">
        <v>79</v>
      </c>
      <c r="G1" s="73"/>
      <c r="H1" s="73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5</v>
      </c>
      <c r="B3" s="12"/>
      <c r="C3" s="12" t="s">
        <v>6</v>
      </c>
      <c r="D3" s="12">
        <v>913.5</v>
      </c>
      <c r="E3" s="13" t="s">
        <v>7</v>
      </c>
      <c r="F3" s="12"/>
      <c r="G3" s="72"/>
      <c r="H3" s="72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8</v>
      </c>
      <c r="B5" s="15" t="s">
        <v>9</v>
      </c>
      <c r="C5" s="16" t="s">
        <v>10</v>
      </c>
      <c r="D5" s="16" t="s">
        <v>11</v>
      </c>
      <c r="E5" s="16" t="s">
        <v>12</v>
      </c>
      <c r="F5" s="16" t="s">
        <v>34</v>
      </c>
      <c r="G5" s="16" t="s">
        <v>35</v>
      </c>
      <c r="H5" s="16" t="s">
        <v>15</v>
      </c>
      <c r="I5" s="16" t="s">
        <v>16</v>
      </c>
      <c r="J5" s="16" t="s">
        <v>17</v>
      </c>
      <c r="K5" s="16"/>
      <c r="L5" s="16" t="s">
        <v>18</v>
      </c>
      <c r="M5" s="17" t="s">
        <v>19</v>
      </c>
    </row>
    <row r="6" spans="1:13">
      <c r="A6" s="14"/>
      <c r="B6" s="15"/>
      <c r="C6" s="16"/>
      <c r="D6" s="16"/>
      <c r="E6" s="16"/>
      <c r="F6" s="16"/>
      <c r="G6" s="16"/>
      <c r="H6" s="16"/>
      <c r="I6" s="16"/>
      <c r="J6" s="16">
        <v>-3986.37</v>
      </c>
      <c r="K6" s="16"/>
      <c r="L6" s="16"/>
      <c r="M6" s="17"/>
    </row>
    <row r="7" spans="1:13">
      <c r="A7" s="13" t="s">
        <v>20</v>
      </c>
      <c r="B7" s="13">
        <v>6915.2</v>
      </c>
      <c r="C7" s="13"/>
      <c r="D7" s="13">
        <v>1114.54</v>
      </c>
      <c r="E7" s="13"/>
      <c r="F7" s="18">
        <v>2845.1</v>
      </c>
      <c r="G7" s="18">
        <v>0</v>
      </c>
      <c r="H7" s="13">
        <v>639.45000000000005</v>
      </c>
      <c r="I7" s="18">
        <f t="shared" ref="I7:I13" si="0">SUM(B7:H7)</f>
        <v>11514.29</v>
      </c>
      <c r="J7" s="18">
        <v>9329.56</v>
      </c>
      <c r="K7" s="13"/>
      <c r="L7" s="18">
        <f>SUM(J7:K7)</f>
        <v>9329.56</v>
      </c>
      <c r="M7" s="18">
        <f>I7-L7</f>
        <v>2184.7300000000014</v>
      </c>
    </row>
    <row r="8" spans="1:13">
      <c r="A8" s="13" t="s">
        <v>21</v>
      </c>
      <c r="B8" s="13">
        <v>6915.2</v>
      </c>
      <c r="C8" s="13"/>
      <c r="D8" s="13">
        <v>1130.26</v>
      </c>
      <c r="E8" s="13"/>
      <c r="F8" s="18">
        <v>2878.97</v>
      </c>
      <c r="G8" s="18">
        <f>G7</f>
        <v>0</v>
      </c>
      <c r="H8" s="13">
        <v>639.45000000000005</v>
      </c>
      <c r="I8" s="18">
        <f t="shared" si="0"/>
        <v>11563.880000000001</v>
      </c>
      <c r="J8" s="18">
        <v>13664.07</v>
      </c>
      <c r="K8" s="13"/>
      <c r="L8" s="18">
        <f t="shared" ref="L8:L18" si="1">SUM(J8:K8)</f>
        <v>13664.07</v>
      </c>
      <c r="M8" s="18">
        <f t="shared" ref="M8:M13" si="2">I8-L8</f>
        <v>-2100.1899999999987</v>
      </c>
    </row>
    <row r="9" spans="1:13">
      <c r="A9" s="13" t="s">
        <v>22</v>
      </c>
      <c r="B9" s="13">
        <v>6915.2</v>
      </c>
      <c r="C9" s="13"/>
      <c r="D9" s="13">
        <v>962.92</v>
      </c>
      <c r="E9" s="13"/>
      <c r="F9" s="18">
        <v>2452.21</v>
      </c>
      <c r="G9" s="18">
        <f>G7</f>
        <v>0</v>
      </c>
      <c r="H9" s="13">
        <v>639.45000000000005</v>
      </c>
      <c r="I9" s="18">
        <f t="shared" si="0"/>
        <v>10969.78</v>
      </c>
      <c r="J9" s="18">
        <v>6824.3</v>
      </c>
      <c r="K9" s="13"/>
      <c r="L9" s="18">
        <f t="shared" si="1"/>
        <v>6824.3</v>
      </c>
      <c r="M9" s="18">
        <f t="shared" si="2"/>
        <v>4145.4800000000005</v>
      </c>
    </row>
    <row r="10" spans="1:13">
      <c r="A10" s="13" t="s">
        <v>23</v>
      </c>
      <c r="B10" s="13">
        <v>6915.2</v>
      </c>
      <c r="C10" s="13"/>
      <c r="D10" s="13">
        <v>1215.6199999999999</v>
      </c>
      <c r="E10" s="13"/>
      <c r="F10" s="18">
        <v>3278.64</v>
      </c>
      <c r="G10" s="18">
        <f>G7</f>
        <v>0</v>
      </c>
      <c r="H10" s="13">
        <v>639.45000000000005</v>
      </c>
      <c r="I10" s="18">
        <f t="shared" si="0"/>
        <v>12048.91</v>
      </c>
      <c r="J10" s="18">
        <v>14859</v>
      </c>
      <c r="K10" s="13"/>
      <c r="L10" s="18">
        <f t="shared" si="1"/>
        <v>14859</v>
      </c>
      <c r="M10" s="18">
        <f t="shared" si="2"/>
        <v>-2810.09</v>
      </c>
    </row>
    <row r="11" spans="1:13">
      <c r="A11" s="13" t="s">
        <v>24</v>
      </c>
      <c r="B11" s="13">
        <v>6915.2</v>
      </c>
      <c r="C11" s="13"/>
      <c r="D11" s="13">
        <v>1055.78</v>
      </c>
      <c r="E11" s="13"/>
      <c r="F11" s="18">
        <v>2872.2</v>
      </c>
      <c r="G11" s="18">
        <f>G7</f>
        <v>0</v>
      </c>
      <c r="H11" s="13">
        <v>639.45000000000005</v>
      </c>
      <c r="I11" s="18">
        <f t="shared" si="0"/>
        <v>11482.630000000001</v>
      </c>
      <c r="J11" s="18">
        <v>10389.89</v>
      </c>
      <c r="K11" s="13"/>
      <c r="L11" s="18">
        <f t="shared" si="1"/>
        <v>10389.89</v>
      </c>
      <c r="M11" s="18">
        <f t="shared" si="2"/>
        <v>1092.7400000000016</v>
      </c>
    </row>
    <row r="12" spans="1:13">
      <c r="A12" s="13" t="s">
        <v>25</v>
      </c>
      <c r="B12" s="13">
        <v>6862.57</v>
      </c>
      <c r="C12" s="13"/>
      <c r="D12" s="13">
        <v>1407.14</v>
      </c>
      <c r="E12" s="13">
        <v>186.2</v>
      </c>
      <c r="F12" s="18">
        <v>3583.47</v>
      </c>
      <c r="G12" s="18">
        <f>G7</f>
        <v>0</v>
      </c>
      <c r="H12" s="13">
        <v>577.35</v>
      </c>
      <c r="I12" s="18">
        <f t="shared" si="0"/>
        <v>12616.73</v>
      </c>
      <c r="J12" s="18">
        <v>13656</v>
      </c>
      <c r="K12" s="13"/>
      <c r="L12" s="18">
        <f t="shared" si="1"/>
        <v>13656</v>
      </c>
      <c r="M12" s="18">
        <f t="shared" si="2"/>
        <v>-1039.2700000000004</v>
      </c>
    </row>
    <row r="13" spans="1:13">
      <c r="A13" s="13" t="s">
        <v>26</v>
      </c>
      <c r="B13" s="13">
        <v>6862.57</v>
      </c>
      <c r="C13" s="13"/>
      <c r="D13" s="13">
        <v>1116.6199999999999</v>
      </c>
      <c r="E13" s="13">
        <v>538.66</v>
      </c>
      <c r="F13" s="18">
        <v>2740.1</v>
      </c>
      <c r="G13" s="18">
        <f>G7</f>
        <v>0</v>
      </c>
      <c r="H13" s="13">
        <v>577.35</v>
      </c>
      <c r="I13" s="18">
        <f t="shared" si="0"/>
        <v>11835.300000000001</v>
      </c>
      <c r="J13" s="18">
        <v>6232</v>
      </c>
      <c r="K13" s="13"/>
      <c r="L13" s="18">
        <f t="shared" si="1"/>
        <v>6232</v>
      </c>
      <c r="M13" s="18">
        <f t="shared" si="2"/>
        <v>5603.3000000000011</v>
      </c>
    </row>
    <row r="14" spans="1:13">
      <c r="A14" s="13" t="s">
        <v>27</v>
      </c>
      <c r="B14" s="13">
        <v>7216.65</v>
      </c>
      <c r="C14" s="13"/>
      <c r="D14" s="13">
        <v>1577.52</v>
      </c>
      <c r="E14" s="13">
        <v>153.9</v>
      </c>
      <c r="F14" s="18">
        <v>4049.26</v>
      </c>
      <c r="G14" s="18">
        <f>G8</f>
        <v>0</v>
      </c>
      <c r="H14" s="13">
        <v>628.62</v>
      </c>
      <c r="I14" s="18">
        <f>SUM(B14:H14)</f>
        <v>13625.95</v>
      </c>
      <c r="J14" s="18">
        <v>14528</v>
      </c>
      <c r="K14" s="13"/>
      <c r="L14" s="18">
        <f t="shared" si="1"/>
        <v>14528</v>
      </c>
      <c r="M14" s="18">
        <f>I14-L14</f>
        <v>-902.04999999999927</v>
      </c>
    </row>
    <row r="15" spans="1:13">
      <c r="A15" s="13" t="s">
        <v>28</v>
      </c>
      <c r="B15" s="13">
        <v>7216.65</v>
      </c>
      <c r="C15" s="13"/>
      <c r="D15" s="13">
        <v>1432.09</v>
      </c>
      <c r="E15" s="13">
        <v>184.66</v>
      </c>
      <c r="F15" s="18">
        <v>3658.98</v>
      </c>
      <c r="G15" s="18">
        <v>0</v>
      </c>
      <c r="H15" s="13">
        <v>628.62</v>
      </c>
      <c r="I15" s="18">
        <f>SUM(B15:H15)</f>
        <v>13121</v>
      </c>
      <c r="J15" s="18">
        <v>17370</v>
      </c>
      <c r="K15" s="13"/>
      <c r="L15" s="18">
        <f t="shared" si="1"/>
        <v>17370</v>
      </c>
      <c r="M15" s="18">
        <f>I15-L15</f>
        <v>-4249</v>
      </c>
    </row>
    <row r="16" spans="1:13">
      <c r="A16" s="13" t="s">
        <v>29</v>
      </c>
      <c r="B16" s="13">
        <v>7216.65</v>
      </c>
      <c r="C16" s="13"/>
      <c r="D16" s="13">
        <v>1490.26</v>
      </c>
      <c r="E16" s="13"/>
      <c r="F16" s="18">
        <v>3804.68</v>
      </c>
      <c r="G16" s="18">
        <v>0</v>
      </c>
      <c r="H16" s="13">
        <v>628.62</v>
      </c>
      <c r="I16" s="18">
        <f>SUM(B16:H16)</f>
        <v>13140.210000000001</v>
      </c>
      <c r="J16" s="18">
        <v>12932</v>
      </c>
      <c r="K16" s="13"/>
      <c r="L16" s="18">
        <f t="shared" si="1"/>
        <v>12932</v>
      </c>
      <c r="M16" s="18">
        <f>I16-L16</f>
        <v>208.21000000000095</v>
      </c>
    </row>
    <row r="17" spans="1:13">
      <c r="A17" s="13" t="s">
        <v>30</v>
      </c>
      <c r="B17" s="13">
        <v>7216.65</v>
      </c>
      <c r="C17" s="13"/>
      <c r="D17" s="13">
        <v>1257.58</v>
      </c>
      <c r="E17" s="13"/>
      <c r="F17" s="18">
        <v>3210.65</v>
      </c>
      <c r="G17" s="18">
        <v>0</v>
      </c>
      <c r="H17" s="13">
        <v>628.62</v>
      </c>
      <c r="I17" s="18">
        <f>SUM(B17:H17)</f>
        <v>12313.5</v>
      </c>
      <c r="J17" s="18">
        <v>14307.19</v>
      </c>
      <c r="K17" s="13"/>
      <c r="L17" s="18">
        <f t="shared" si="1"/>
        <v>14307.19</v>
      </c>
      <c r="M17" s="18">
        <f>I17-L17</f>
        <v>-1993.6900000000005</v>
      </c>
    </row>
    <row r="18" spans="1:13">
      <c r="A18" s="13" t="s">
        <v>31</v>
      </c>
      <c r="B18" s="13">
        <v>7216.65</v>
      </c>
      <c r="C18" s="13"/>
      <c r="D18" s="13">
        <v>1232.6500000000001</v>
      </c>
      <c r="E18" s="13"/>
      <c r="F18" s="18">
        <v>3147.04</v>
      </c>
      <c r="G18" s="18">
        <v>0</v>
      </c>
      <c r="H18" s="13">
        <v>628.62</v>
      </c>
      <c r="I18" s="18">
        <f>SUM(B18:H18)</f>
        <v>12224.960000000001</v>
      </c>
      <c r="J18" s="18">
        <v>11269</v>
      </c>
      <c r="K18" s="13"/>
      <c r="L18" s="18">
        <f t="shared" si="1"/>
        <v>11269</v>
      </c>
      <c r="M18" s="18">
        <f>I18-L18</f>
        <v>955.96000000000095</v>
      </c>
    </row>
    <row r="19" spans="1:13">
      <c r="A19" s="13" t="s">
        <v>44</v>
      </c>
      <c r="B19" s="13">
        <f>SUM(B7:B18)</f>
        <v>84384.389999999985</v>
      </c>
      <c r="C19" s="13">
        <f>SUM(C7:C15)</f>
        <v>0</v>
      </c>
      <c r="D19" s="13">
        <f>SUM(D7:D18)</f>
        <v>14992.98</v>
      </c>
      <c r="E19" s="13">
        <f>SUM(E7:E18)</f>
        <v>1063.4199999999998</v>
      </c>
      <c r="F19" s="13">
        <f>SUM(F7:F18)</f>
        <v>38521.299999999996</v>
      </c>
      <c r="G19" s="13">
        <f>SUM(G7:G15)</f>
        <v>0</v>
      </c>
      <c r="H19" s="13">
        <f>SUM(H7:H18)</f>
        <v>7495.0499999999993</v>
      </c>
      <c r="I19" s="18">
        <f>SUM(I7:I18)</f>
        <v>146457.13999999998</v>
      </c>
      <c r="J19" s="13">
        <f>SUM(J6:J18)</f>
        <v>141374.64000000001</v>
      </c>
      <c r="K19" s="13">
        <f>SUM(K7:K15)</f>
        <v>0</v>
      </c>
      <c r="L19" s="13">
        <f>SUM(L7:L18)</f>
        <v>145361.00999999998</v>
      </c>
      <c r="M19" s="18">
        <f>I19-J19</f>
        <v>5082.4999999999709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J19" sqref="J19"/>
    </sheetView>
  </sheetViews>
  <sheetFormatPr defaultRowHeight="15"/>
  <cols>
    <col min="10" max="10" width="10.140625" customWidth="1"/>
    <col min="13" max="13" width="9.28515625" bestFit="1" customWidth="1"/>
  </cols>
  <sheetData>
    <row r="1" spans="1:13">
      <c r="A1" s="72" t="s">
        <v>209</v>
      </c>
      <c r="B1" s="72"/>
      <c r="C1" s="72"/>
      <c r="D1" s="72"/>
      <c r="E1" s="72"/>
      <c r="F1" s="72" t="s">
        <v>80</v>
      </c>
      <c r="G1" s="72"/>
      <c r="H1" s="72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5</v>
      </c>
      <c r="B3" s="12"/>
      <c r="C3" s="12" t="s">
        <v>6</v>
      </c>
      <c r="D3" s="12">
        <v>926.4</v>
      </c>
      <c r="E3" s="13" t="s">
        <v>7</v>
      </c>
      <c r="F3" s="12"/>
      <c r="G3" s="72"/>
      <c r="H3" s="72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8</v>
      </c>
      <c r="B5" s="15" t="s">
        <v>9</v>
      </c>
      <c r="C5" s="16" t="s">
        <v>10</v>
      </c>
      <c r="D5" s="16" t="s">
        <v>11</v>
      </c>
      <c r="E5" s="16" t="s">
        <v>12</v>
      </c>
      <c r="F5" s="16" t="s">
        <v>34</v>
      </c>
      <c r="G5" s="16" t="s">
        <v>35</v>
      </c>
      <c r="H5" s="16" t="s">
        <v>15</v>
      </c>
      <c r="I5" s="16" t="s">
        <v>43</v>
      </c>
      <c r="J5" s="16" t="s">
        <v>17</v>
      </c>
      <c r="K5" s="16"/>
      <c r="L5" s="16" t="s">
        <v>39</v>
      </c>
      <c r="M5" s="17" t="s">
        <v>19</v>
      </c>
    </row>
    <row r="6" spans="1:13">
      <c r="A6" s="14"/>
      <c r="B6" s="15"/>
      <c r="C6" s="16"/>
      <c r="D6" s="16"/>
      <c r="E6" s="16"/>
      <c r="F6" s="16"/>
      <c r="G6" s="16"/>
      <c r="H6" s="16"/>
      <c r="I6" s="16"/>
      <c r="J6" s="16">
        <v>-13811.62</v>
      </c>
      <c r="K6" s="16"/>
      <c r="L6" s="16"/>
      <c r="M6" s="17"/>
    </row>
    <row r="7" spans="1:13">
      <c r="A7" s="13" t="s">
        <v>20</v>
      </c>
      <c r="B7" s="13">
        <v>7012.85</v>
      </c>
      <c r="C7" s="13"/>
      <c r="D7" s="13">
        <v>710.22</v>
      </c>
      <c r="E7" s="13"/>
      <c r="F7" s="18">
        <v>1809.67</v>
      </c>
      <c r="G7" s="13">
        <v>0</v>
      </c>
      <c r="H7" s="13">
        <v>648.48</v>
      </c>
      <c r="I7" s="13">
        <f>SUM(B7:H7)</f>
        <v>10181.220000000001</v>
      </c>
      <c r="J7" s="18">
        <v>3311</v>
      </c>
      <c r="K7" s="13"/>
      <c r="L7" s="18">
        <f>SUM(J7:K7)</f>
        <v>3311</v>
      </c>
      <c r="M7" s="18">
        <f>I7-L7</f>
        <v>6870.2200000000012</v>
      </c>
    </row>
    <row r="8" spans="1:13">
      <c r="A8" s="13" t="s">
        <v>21</v>
      </c>
      <c r="B8" s="13">
        <v>7012.85</v>
      </c>
      <c r="C8" s="13"/>
      <c r="D8" s="13">
        <v>550.62</v>
      </c>
      <c r="E8" s="13"/>
      <c r="F8" s="18">
        <v>1402.23</v>
      </c>
      <c r="G8" s="13">
        <f>G7</f>
        <v>0</v>
      </c>
      <c r="H8" s="13">
        <v>648.48</v>
      </c>
      <c r="I8" s="13">
        <f t="shared" ref="I8:I17" si="0">SUM(B8:H8)</f>
        <v>9614.18</v>
      </c>
      <c r="J8" s="18">
        <v>10881.43</v>
      </c>
      <c r="K8" s="13"/>
      <c r="L8" s="18">
        <f t="shared" ref="L8:L18" si="1">SUM(J8:K8)</f>
        <v>10881.43</v>
      </c>
      <c r="M8" s="18">
        <f t="shared" ref="M8:M18" si="2">I8-L8</f>
        <v>-1267.25</v>
      </c>
    </row>
    <row r="9" spans="1:13">
      <c r="A9" s="13" t="s">
        <v>22</v>
      </c>
      <c r="B9" s="13">
        <v>7012.85</v>
      </c>
      <c r="C9" s="13"/>
      <c r="D9" s="13">
        <v>1872.98</v>
      </c>
      <c r="E9" s="13"/>
      <c r="F9" s="18">
        <v>4762.1400000000003</v>
      </c>
      <c r="G9" s="13">
        <f>G7</f>
        <v>0</v>
      </c>
      <c r="H9" s="13">
        <v>648.48</v>
      </c>
      <c r="I9" s="13">
        <f t="shared" si="0"/>
        <v>14296.45</v>
      </c>
      <c r="J9" s="18">
        <v>17750.38</v>
      </c>
      <c r="K9" s="13"/>
      <c r="L9" s="18">
        <f t="shared" si="1"/>
        <v>17750.38</v>
      </c>
      <c r="M9" s="18">
        <f t="shared" si="2"/>
        <v>-3453.9300000000003</v>
      </c>
    </row>
    <row r="10" spans="1:13">
      <c r="A10" s="13" t="s">
        <v>23</v>
      </c>
      <c r="B10" s="13">
        <v>7012.85</v>
      </c>
      <c r="C10" s="13"/>
      <c r="D10" s="13">
        <v>856.52</v>
      </c>
      <c r="E10" s="13"/>
      <c r="F10" s="18">
        <v>2181.2399999999998</v>
      </c>
      <c r="G10" s="13">
        <f>G7</f>
        <v>0</v>
      </c>
      <c r="H10" s="13">
        <v>648.48</v>
      </c>
      <c r="I10" s="13">
        <f t="shared" si="0"/>
        <v>10699.09</v>
      </c>
      <c r="J10" s="18">
        <v>6216.26</v>
      </c>
      <c r="K10" s="13"/>
      <c r="L10" s="18">
        <f t="shared" si="1"/>
        <v>6216.26</v>
      </c>
      <c r="M10" s="18">
        <f t="shared" si="2"/>
        <v>4482.83</v>
      </c>
    </row>
    <row r="11" spans="1:13">
      <c r="A11" s="13" t="s">
        <v>24</v>
      </c>
      <c r="B11" s="13">
        <v>7012.85</v>
      </c>
      <c r="C11" s="13"/>
      <c r="D11" s="13">
        <v>923.02</v>
      </c>
      <c r="E11" s="13"/>
      <c r="F11" s="18">
        <v>2723.16</v>
      </c>
      <c r="G11" s="13">
        <f>G7</f>
        <v>0</v>
      </c>
      <c r="H11" s="13">
        <v>648.48</v>
      </c>
      <c r="I11" s="13">
        <f t="shared" si="0"/>
        <v>11307.51</v>
      </c>
      <c r="J11" s="18">
        <v>7420.04</v>
      </c>
      <c r="K11" s="13"/>
      <c r="L11" s="18">
        <f t="shared" si="1"/>
        <v>7420.04</v>
      </c>
      <c r="M11" s="18">
        <f t="shared" si="2"/>
        <v>3887.4700000000003</v>
      </c>
    </row>
    <row r="12" spans="1:13">
      <c r="A12" s="13" t="s">
        <v>25</v>
      </c>
      <c r="B12" s="13">
        <v>7022.43</v>
      </c>
      <c r="C12" s="13"/>
      <c r="D12" s="13">
        <v>1242.22</v>
      </c>
      <c r="E12" s="13"/>
      <c r="F12" s="18">
        <v>3163.47</v>
      </c>
      <c r="G12" s="13">
        <f>G7</f>
        <v>0</v>
      </c>
      <c r="H12" s="13">
        <v>596.36</v>
      </c>
      <c r="I12" s="13">
        <f t="shared" si="0"/>
        <v>12024.48</v>
      </c>
      <c r="J12" s="18">
        <v>10952.82</v>
      </c>
      <c r="K12" s="13"/>
      <c r="L12" s="18">
        <f t="shared" si="1"/>
        <v>10952.82</v>
      </c>
      <c r="M12" s="18">
        <f t="shared" si="2"/>
        <v>1071.6599999999999</v>
      </c>
    </row>
    <row r="13" spans="1:13">
      <c r="A13" s="13" t="s">
        <v>26</v>
      </c>
      <c r="B13" s="13">
        <v>7022.43</v>
      </c>
      <c r="C13" s="13"/>
      <c r="D13" s="13">
        <v>1358.44</v>
      </c>
      <c r="E13" s="13"/>
      <c r="F13" s="18">
        <v>3332.82</v>
      </c>
      <c r="G13" s="13">
        <f t="shared" ref="G13:G18" si="3">G7</f>
        <v>0</v>
      </c>
      <c r="H13" s="13">
        <v>596.36</v>
      </c>
      <c r="I13" s="13">
        <f t="shared" si="0"/>
        <v>12310.050000000001</v>
      </c>
      <c r="J13" s="18">
        <v>17769.96</v>
      </c>
      <c r="K13" s="13"/>
      <c r="L13" s="18">
        <f t="shared" si="1"/>
        <v>17769.96</v>
      </c>
      <c r="M13" s="18">
        <f t="shared" si="2"/>
        <v>-5459.909999999998</v>
      </c>
    </row>
    <row r="14" spans="1:13">
      <c r="A14" s="13" t="s">
        <v>27</v>
      </c>
      <c r="B14" s="13">
        <v>7318.56</v>
      </c>
      <c r="C14" s="13"/>
      <c r="D14" s="13">
        <v>955.85</v>
      </c>
      <c r="E14" s="13">
        <v>439.38</v>
      </c>
      <c r="F14" s="18">
        <v>2456.62</v>
      </c>
      <c r="G14" s="13">
        <f t="shared" si="3"/>
        <v>0</v>
      </c>
      <c r="H14" s="13">
        <v>621.9</v>
      </c>
      <c r="I14" s="13">
        <f t="shared" si="0"/>
        <v>11792.31</v>
      </c>
      <c r="J14" s="18">
        <v>7215</v>
      </c>
      <c r="K14" s="13"/>
      <c r="L14" s="18">
        <f t="shared" si="1"/>
        <v>7215</v>
      </c>
      <c r="M14" s="18">
        <f t="shared" si="2"/>
        <v>4577.3099999999995</v>
      </c>
    </row>
    <row r="15" spans="1:13">
      <c r="A15" s="13" t="s">
        <v>28</v>
      </c>
      <c r="B15" s="13">
        <v>7318.56</v>
      </c>
      <c r="C15" s="13"/>
      <c r="D15" s="13">
        <v>1916.84</v>
      </c>
      <c r="E15" s="13">
        <v>92.33</v>
      </c>
      <c r="F15" s="18">
        <v>4893.8</v>
      </c>
      <c r="G15" s="13">
        <f t="shared" si="3"/>
        <v>0</v>
      </c>
      <c r="H15" s="13">
        <v>621.9</v>
      </c>
      <c r="I15" s="13">
        <f t="shared" si="0"/>
        <v>14843.429999999998</v>
      </c>
      <c r="J15" s="18">
        <v>13830</v>
      </c>
      <c r="K15" s="13"/>
      <c r="L15" s="18">
        <f t="shared" si="1"/>
        <v>13830</v>
      </c>
      <c r="M15" s="18">
        <f t="shared" si="2"/>
        <v>1013.4299999999985</v>
      </c>
    </row>
    <row r="16" spans="1:13">
      <c r="A16" s="13" t="s">
        <v>29</v>
      </c>
      <c r="B16" s="13">
        <v>7318.56</v>
      </c>
      <c r="C16" s="13"/>
      <c r="D16" s="13">
        <v>3168.88</v>
      </c>
      <c r="E16" s="13"/>
      <c r="F16" s="18">
        <v>8090.28</v>
      </c>
      <c r="G16" s="13">
        <f t="shared" si="3"/>
        <v>0</v>
      </c>
      <c r="H16" s="13">
        <v>621.9</v>
      </c>
      <c r="I16" s="13">
        <f t="shared" si="0"/>
        <v>19199.620000000003</v>
      </c>
      <c r="J16" s="18">
        <v>15370.03</v>
      </c>
      <c r="K16" s="13"/>
      <c r="L16" s="18">
        <f t="shared" si="1"/>
        <v>15370.03</v>
      </c>
      <c r="M16" s="18">
        <f t="shared" si="2"/>
        <v>3829.590000000002</v>
      </c>
    </row>
    <row r="17" spans="1:13">
      <c r="A17" s="13" t="s">
        <v>30</v>
      </c>
      <c r="B17" s="13">
        <v>7318.56</v>
      </c>
      <c r="C17" s="13"/>
      <c r="D17" s="13">
        <v>1177.25</v>
      </c>
      <c r="E17" s="13"/>
      <c r="F17" s="18">
        <v>3005.56</v>
      </c>
      <c r="G17" s="13">
        <f t="shared" si="3"/>
        <v>0</v>
      </c>
      <c r="H17" s="13">
        <v>621.9</v>
      </c>
      <c r="I17" s="13">
        <f t="shared" si="0"/>
        <v>12123.27</v>
      </c>
      <c r="J17" s="18">
        <v>7967.17</v>
      </c>
      <c r="K17" s="13"/>
      <c r="L17" s="18">
        <f t="shared" si="1"/>
        <v>7967.17</v>
      </c>
      <c r="M17" s="18">
        <f t="shared" si="2"/>
        <v>4156.1000000000004</v>
      </c>
    </row>
    <row r="18" spans="1:13">
      <c r="A18" s="13" t="s">
        <v>31</v>
      </c>
      <c r="B18" s="13">
        <v>7318.56</v>
      </c>
      <c r="C18" s="13"/>
      <c r="D18" s="13">
        <v>1454.25</v>
      </c>
      <c r="E18" s="13"/>
      <c r="F18" s="18">
        <v>3712.8</v>
      </c>
      <c r="G18" s="13">
        <f t="shared" si="3"/>
        <v>0</v>
      </c>
      <c r="H18" s="13">
        <v>621.9</v>
      </c>
      <c r="I18" s="13">
        <f>SUM(B18:H18)</f>
        <v>13107.51</v>
      </c>
      <c r="J18" s="18">
        <v>8699</v>
      </c>
      <c r="K18" s="13"/>
      <c r="L18" s="18">
        <f t="shared" si="1"/>
        <v>8699</v>
      </c>
      <c r="M18" s="18">
        <f t="shared" si="2"/>
        <v>4408.51</v>
      </c>
    </row>
    <row r="19" spans="1:13">
      <c r="A19" s="19" t="s">
        <v>32</v>
      </c>
      <c r="B19" s="13">
        <f>SUM(B7:B18)</f>
        <v>85701.909999999989</v>
      </c>
      <c r="C19" s="13">
        <f t="shared" ref="C19:K19" si="4">SUM(C7:C15)</f>
        <v>0</v>
      </c>
      <c r="D19" s="13">
        <f>SUM(D7:D18)</f>
        <v>16187.09</v>
      </c>
      <c r="E19" s="13">
        <f t="shared" si="4"/>
        <v>531.71</v>
      </c>
      <c r="F19" s="13">
        <f>SUM(F7:F18)</f>
        <v>41533.79</v>
      </c>
      <c r="G19" s="13">
        <f t="shared" si="4"/>
        <v>0</v>
      </c>
      <c r="H19" s="13">
        <f>SUM(H7:H18)</f>
        <v>7544.6199999999981</v>
      </c>
      <c r="I19" s="13">
        <f>SUM(I7:I18)</f>
        <v>151499.12</v>
      </c>
      <c r="J19" s="18">
        <f>SUM(J6:J18)</f>
        <v>113571.47</v>
      </c>
      <c r="K19" s="13">
        <f t="shared" si="4"/>
        <v>0</v>
      </c>
      <c r="L19" s="13">
        <f>SUM(L7:L18)</f>
        <v>127383.09</v>
      </c>
      <c r="M19" s="18">
        <f>I19-J19</f>
        <v>37927.649999999994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J19" sqref="J19"/>
    </sheetView>
  </sheetViews>
  <sheetFormatPr defaultRowHeight="15"/>
  <cols>
    <col min="10" max="10" width="9.5703125" bestFit="1" customWidth="1"/>
    <col min="12" max="12" width="9.5703125" bestFit="1" customWidth="1"/>
  </cols>
  <sheetData>
    <row r="1" spans="1:13">
      <c r="A1" s="71" t="s">
        <v>209</v>
      </c>
      <c r="B1" s="71"/>
      <c r="C1" s="71"/>
      <c r="D1" s="71"/>
      <c r="E1" s="71"/>
      <c r="F1" s="71" t="s">
        <v>81</v>
      </c>
      <c r="G1" s="71"/>
      <c r="H1" s="7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5</v>
      </c>
      <c r="B3" s="12"/>
      <c r="C3" s="12" t="s">
        <v>6</v>
      </c>
      <c r="D3" s="12">
        <v>837.15</v>
      </c>
      <c r="E3" s="13" t="s">
        <v>7</v>
      </c>
      <c r="F3" s="12"/>
      <c r="G3" s="72"/>
      <c r="H3" s="72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8</v>
      </c>
      <c r="B5" s="15" t="s">
        <v>9</v>
      </c>
      <c r="C5" s="16" t="s">
        <v>10</v>
      </c>
      <c r="D5" s="16" t="s">
        <v>11</v>
      </c>
      <c r="E5" s="16" t="s">
        <v>12</v>
      </c>
      <c r="F5" s="16" t="s">
        <v>34</v>
      </c>
      <c r="G5" s="16" t="s">
        <v>35</v>
      </c>
      <c r="H5" s="16" t="s">
        <v>36</v>
      </c>
      <c r="I5" s="16" t="s">
        <v>16</v>
      </c>
      <c r="J5" s="16" t="s">
        <v>17</v>
      </c>
      <c r="K5" s="16"/>
      <c r="L5" s="16" t="s">
        <v>18</v>
      </c>
      <c r="M5" s="17" t="s">
        <v>19</v>
      </c>
    </row>
    <row r="6" spans="1:13">
      <c r="A6" s="14"/>
      <c r="B6" s="15"/>
      <c r="C6" s="16"/>
      <c r="D6" s="16"/>
      <c r="E6" s="16"/>
      <c r="F6" s="16"/>
      <c r="G6" s="16"/>
      <c r="H6" s="16"/>
      <c r="I6" s="16"/>
      <c r="J6" s="16">
        <v>-23867.61</v>
      </c>
      <c r="K6" s="16"/>
      <c r="L6" s="16"/>
      <c r="M6" s="17"/>
    </row>
    <row r="7" spans="1:13">
      <c r="A7" s="13" t="s">
        <v>20</v>
      </c>
      <c r="B7" s="13">
        <v>6337.23</v>
      </c>
      <c r="C7" s="13"/>
      <c r="D7" s="13">
        <v>869.82</v>
      </c>
      <c r="E7" s="13"/>
      <c r="F7" s="18">
        <v>2215.11</v>
      </c>
      <c r="G7" s="13">
        <v>167.43</v>
      </c>
      <c r="H7" s="13">
        <v>586</v>
      </c>
      <c r="I7" s="13">
        <f>SUM(B7:H7)</f>
        <v>10175.59</v>
      </c>
      <c r="J7" s="18">
        <v>4147.07</v>
      </c>
      <c r="K7" s="13"/>
      <c r="L7" s="18">
        <f>SUM(J7:K7)</f>
        <v>4147.07</v>
      </c>
      <c r="M7" s="18">
        <f>I7-L7</f>
        <v>6028.52</v>
      </c>
    </row>
    <row r="8" spans="1:13">
      <c r="A8" s="13" t="s">
        <v>21</v>
      </c>
      <c r="B8" s="13">
        <v>6337.23</v>
      </c>
      <c r="C8" s="13"/>
      <c r="D8" s="13">
        <v>944.3</v>
      </c>
      <c r="E8" s="13"/>
      <c r="F8" s="18">
        <v>2381.98</v>
      </c>
      <c r="G8" s="13">
        <v>167.43</v>
      </c>
      <c r="H8" s="13">
        <v>586</v>
      </c>
      <c r="I8" s="13">
        <f t="shared" ref="I8:I14" si="0">SUM(B8:H8)</f>
        <v>10416.94</v>
      </c>
      <c r="J8" s="18">
        <v>13148.6</v>
      </c>
      <c r="K8" s="13"/>
      <c r="L8" s="18">
        <f t="shared" ref="L8:L18" si="1">SUM(J8:K8)</f>
        <v>13148.6</v>
      </c>
      <c r="M8" s="18">
        <f t="shared" ref="M8:M18" si="2">I8-L8</f>
        <v>-2731.66</v>
      </c>
    </row>
    <row r="9" spans="1:13">
      <c r="A9" s="13" t="s">
        <v>22</v>
      </c>
      <c r="B9" s="13">
        <v>6337.23</v>
      </c>
      <c r="C9" s="13"/>
      <c r="D9" s="13">
        <v>1042.72</v>
      </c>
      <c r="E9" s="13"/>
      <c r="F9" s="18">
        <v>2438.65</v>
      </c>
      <c r="G9" s="13">
        <v>167.43</v>
      </c>
      <c r="H9" s="13">
        <v>586</v>
      </c>
      <c r="I9" s="13">
        <f t="shared" si="0"/>
        <v>10572.03</v>
      </c>
      <c r="J9" s="18">
        <v>8045.15</v>
      </c>
      <c r="K9" s="13"/>
      <c r="L9" s="18">
        <f t="shared" si="1"/>
        <v>8045.15</v>
      </c>
      <c r="M9" s="18">
        <f t="shared" si="2"/>
        <v>2526.880000000001</v>
      </c>
    </row>
    <row r="10" spans="1:13">
      <c r="A10" s="13" t="s">
        <v>23</v>
      </c>
      <c r="B10" s="13">
        <v>6337.23</v>
      </c>
      <c r="C10" s="13"/>
      <c r="D10" s="13">
        <v>1034.74</v>
      </c>
      <c r="E10" s="13"/>
      <c r="F10" s="18">
        <v>2668.97</v>
      </c>
      <c r="G10" s="13">
        <v>167.43</v>
      </c>
      <c r="H10" s="13">
        <v>586</v>
      </c>
      <c r="I10" s="13">
        <f t="shared" si="0"/>
        <v>10794.369999999999</v>
      </c>
      <c r="J10" s="18">
        <v>6798.38</v>
      </c>
      <c r="K10" s="13"/>
      <c r="L10" s="18">
        <f t="shared" si="1"/>
        <v>6798.38</v>
      </c>
      <c r="M10" s="18">
        <f t="shared" si="2"/>
        <v>3995.9899999999989</v>
      </c>
    </row>
    <row r="11" spans="1:13">
      <c r="A11" s="13" t="s">
        <v>24</v>
      </c>
      <c r="B11" s="13">
        <v>6337.23</v>
      </c>
      <c r="C11" s="13"/>
      <c r="D11" s="13">
        <v>1021.44</v>
      </c>
      <c r="E11" s="13">
        <v>662.95</v>
      </c>
      <c r="F11" s="18">
        <v>2601.23</v>
      </c>
      <c r="G11" s="13">
        <v>167.43</v>
      </c>
      <c r="H11" s="13">
        <v>586</v>
      </c>
      <c r="I11" s="13">
        <f t="shared" si="0"/>
        <v>11376.28</v>
      </c>
      <c r="J11" s="18">
        <v>15621.1</v>
      </c>
      <c r="K11" s="13"/>
      <c r="L11" s="18">
        <f t="shared" si="1"/>
        <v>15621.1</v>
      </c>
      <c r="M11" s="18">
        <f t="shared" si="2"/>
        <v>-4244.82</v>
      </c>
    </row>
    <row r="12" spans="1:13">
      <c r="A12" s="13" t="s">
        <v>25</v>
      </c>
      <c r="B12" s="13">
        <v>6339.49</v>
      </c>
      <c r="C12" s="13"/>
      <c r="D12" s="13">
        <v>633.08000000000004</v>
      </c>
      <c r="E12" s="13">
        <v>1523.31</v>
      </c>
      <c r="F12" s="18">
        <v>1612.22</v>
      </c>
      <c r="G12" s="13">
        <v>158.25</v>
      </c>
      <c r="H12" s="13">
        <v>586.22</v>
      </c>
      <c r="I12" s="13">
        <f t="shared" si="0"/>
        <v>10852.569999999998</v>
      </c>
      <c r="J12" s="18">
        <v>4275</v>
      </c>
      <c r="K12" s="13"/>
      <c r="L12" s="18">
        <f t="shared" si="1"/>
        <v>4275</v>
      </c>
      <c r="M12" s="18">
        <f t="shared" si="2"/>
        <v>6577.5699999999979</v>
      </c>
    </row>
    <row r="13" spans="1:13">
      <c r="A13" s="13" t="s">
        <v>26</v>
      </c>
      <c r="B13" s="13">
        <v>6339.49</v>
      </c>
      <c r="C13" s="13"/>
      <c r="D13" s="13">
        <v>1328.01</v>
      </c>
      <c r="E13" s="13">
        <v>1586.3</v>
      </c>
      <c r="F13" s="18">
        <v>3271.85</v>
      </c>
      <c r="G13" s="13">
        <v>158.25</v>
      </c>
      <c r="H13" s="13">
        <v>586.22</v>
      </c>
      <c r="I13" s="13">
        <f t="shared" si="0"/>
        <v>13270.119999999999</v>
      </c>
      <c r="J13" s="18">
        <v>17135.3</v>
      </c>
      <c r="K13" s="13"/>
      <c r="L13" s="18">
        <f t="shared" si="1"/>
        <v>17135.3</v>
      </c>
      <c r="M13" s="18">
        <f t="shared" si="2"/>
        <v>-3865.1800000000003</v>
      </c>
    </row>
    <row r="14" spans="1:13">
      <c r="A14" s="13" t="s">
        <v>27</v>
      </c>
      <c r="B14" s="13">
        <v>6615.86</v>
      </c>
      <c r="C14" s="13"/>
      <c r="D14" s="13">
        <v>4218.91</v>
      </c>
      <c r="E14" s="13">
        <v>1953.21</v>
      </c>
      <c r="F14" s="18">
        <v>10883.84</v>
      </c>
      <c r="G14" s="13">
        <v>158.25</v>
      </c>
      <c r="H14" s="13">
        <v>611.35</v>
      </c>
      <c r="I14" s="13">
        <f t="shared" si="0"/>
        <v>24441.42</v>
      </c>
      <c r="J14" s="18">
        <v>23937.32</v>
      </c>
      <c r="K14" s="13"/>
      <c r="L14" s="18">
        <f t="shared" si="1"/>
        <v>23937.32</v>
      </c>
      <c r="M14" s="18">
        <f t="shared" si="2"/>
        <v>504.09999999999854</v>
      </c>
    </row>
    <row r="15" spans="1:13">
      <c r="A15" s="13" t="s">
        <v>28</v>
      </c>
      <c r="B15" s="13">
        <v>6615.86</v>
      </c>
      <c r="C15" s="13"/>
      <c r="D15" s="13">
        <v>1210.49</v>
      </c>
      <c r="E15" s="13"/>
      <c r="F15" s="18">
        <v>3098.06</v>
      </c>
      <c r="G15" s="13">
        <v>158.25</v>
      </c>
      <c r="H15" s="13">
        <v>611.35</v>
      </c>
      <c r="I15" s="13">
        <f>SUM(B15:H15)</f>
        <v>11694.01</v>
      </c>
      <c r="J15" s="13">
        <v>13044.43</v>
      </c>
      <c r="K15" s="13"/>
      <c r="L15" s="18">
        <f t="shared" si="1"/>
        <v>13044.43</v>
      </c>
      <c r="M15" s="18">
        <f t="shared" si="2"/>
        <v>-1350.42</v>
      </c>
    </row>
    <row r="16" spans="1:13">
      <c r="A16" s="13" t="s">
        <v>29</v>
      </c>
      <c r="B16" s="13">
        <v>6615.86</v>
      </c>
      <c r="C16" s="13"/>
      <c r="D16" s="13">
        <v>891.94</v>
      </c>
      <c r="E16" s="13"/>
      <c r="F16" s="18">
        <v>2277.1799999999998</v>
      </c>
      <c r="G16" s="13">
        <v>158.25</v>
      </c>
      <c r="H16" s="13">
        <v>611.35</v>
      </c>
      <c r="I16" s="13">
        <f>SUM(B16:H16)</f>
        <v>10554.58</v>
      </c>
      <c r="J16" s="13">
        <v>8356</v>
      </c>
      <c r="K16" s="13"/>
      <c r="L16" s="18">
        <f t="shared" si="1"/>
        <v>8356</v>
      </c>
      <c r="M16" s="18">
        <f t="shared" si="2"/>
        <v>2198.58</v>
      </c>
    </row>
    <row r="17" spans="1:13">
      <c r="A17" s="13" t="s">
        <v>30</v>
      </c>
      <c r="B17" s="13">
        <v>6615.86</v>
      </c>
      <c r="C17" s="13"/>
      <c r="D17" s="13">
        <v>1016.59</v>
      </c>
      <c r="E17" s="13"/>
      <c r="F17" s="18">
        <v>2595.42</v>
      </c>
      <c r="G17" s="13">
        <v>158.25</v>
      </c>
      <c r="H17" s="13">
        <v>611.35</v>
      </c>
      <c r="I17" s="13">
        <f>SUM(B17:H17)</f>
        <v>10997.47</v>
      </c>
      <c r="J17" s="13">
        <v>8688.7800000000007</v>
      </c>
      <c r="K17" s="13"/>
      <c r="L17" s="18">
        <f t="shared" si="1"/>
        <v>8688.7800000000007</v>
      </c>
      <c r="M17" s="18">
        <f t="shared" si="2"/>
        <v>2308.6899999999987</v>
      </c>
    </row>
    <row r="18" spans="1:13">
      <c r="A18" s="13" t="s">
        <v>31</v>
      </c>
      <c r="B18" s="13">
        <v>6615.86</v>
      </c>
      <c r="C18" s="13"/>
      <c r="D18" s="13">
        <v>1085.8399999999999</v>
      </c>
      <c r="E18" s="13"/>
      <c r="F18" s="18">
        <v>2772.22</v>
      </c>
      <c r="G18" s="13">
        <v>158.25</v>
      </c>
      <c r="H18" s="13">
        <v>611.35</v>
      </c>
      <c r="I18" s="13">
        <f>SUM(B18:H18)</f>
        <v>11243.52</v>
      </c>
      <c r="J18" s="13">
        <v>11027.8</v>
      </c>
      <c r="K18" s="13"/>
      <c r="L18" s="18">
        <f t="shared" si="1"/>
        <v>11027.8</v>
      </c>
      <c r="M18" s="18">
        <f t="shared" si="2"/>
        <v>215.72000000000116</v>
      </c>
    </row>
    <row r="19" spans="1:13">
      <c r="A19" s="19" t="s">
        <v>32</v>
      </c>
      <c r="B19" s="13">
        <f>B7+B8+B9+B10+B11+B12+B13+B14+B15+B16+B17+B18</f>
        <v>77444.429999999993</v>
      </c>
      <c r="C19" s="13">
        <f>SUM(C7:C13)</f>
        <v>0</v>
      </c>
      <c r="D19" s="13">
        <f>SUM(D7:D18)</f>
        <v>15297.880000000001</v>
      </c>
      <c r="E19" s="13">
        <f>SUM(E7:E14)</f>
        <v>5725.77</v>
      </c>
      <c r="F19" s="18">
        <f>F7+F8+F9+F10+F11+F12+F13+F14+F15+F16+F17+F18</f>
        <v>38816.729999999996</v>
      </c>
      <c r="G19" s="13">
        <f>SUM(G7:G18)</f>
        <v>1944.9</v>
      </c>
      <c r="H19" s="13">
        <f>SUM(H7:H18)</f>
        <v>7159.1900000000023</v>
      </c>
      <c r="I19" s="13">
        <f>SUM(I7:I17)</f>
        <v>135145.37999999998</v>
      </c>
      <c r="J19" s="18">
        <f>SUM(J6:J18)</f>
        <v>110357.31999999999</v>
      </c>
      <c r="K19" s="18">
        <f>SUM(K7:K18)</f>
        <v>0</v>
      </c>
      <c r="L19" s="18">
        <f>SUM(L7:L18)</f>
        <v>134224.93</v>
      </c>
      <c r="M19" s="18">
        <f>I19-J19</f>
        <v>24788.059999999983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J19" sqref="J19"/>
    </sheetView>
  </sheetViews>
  <sheetFormatPr defaultRowHeight="15"/>
  <sheetData>
    <row r="1" spans="1:13">
      <c r="A1" s="71" t="s">
        <v>209</v>
      </c>
      <c r="B1" s="71"/>
      <c r="C1" s="71"/>
      <c r="D1" s="71"/>
      <c r="E1" s="71"/>
      <c r="F1" s="71" t="s">
        <v>82</v>
      </c>
      <c r="G1" s="71"/>
      <c r="H1" s="7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5</v>
      </c>
      <c r="B3" s="12"/>
      <c r="C3" s="12" t="s">
        <v>6</v>
      </c>
      <c r="D3" s="12">
        <v>834.9</v>
      </c>
      <c r="E3" s="13" t="s">
        <v>7</v>
      </c>
      <c r="F3" s="12"/>
      <c r="G3" s="72"/>
      <c r="H3" s="72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8</v>
      </c>
      <c r="B5" s="15" t="s">
        <v>9</v>
      </c>
      <c r="C5" s="16" t="s">
        <v>10</v>
      </c>
      <c r="D5" s="16" t="s">
        <v>11</v>
      </c>
      <c r="E5" s="16" t="s">
        <v>12</v>
      </c>
      <c r="F5" s="16" t="s">
        <v>34</v>
      </c>
      <c r="G5" s="16" t="s">
        <v>35</v>
      </c>
      <c r="H5" s="16" t="s">
        <v>36</v>
      </c>
      <c r="I5" s="16" t="s">
        <v>43</v>
      </c>
      <c r="J5" s="16" t="s">
        <v>17</v>
      </c>
      <c r="K5" s="16"/>
      <c r="L5" s="16" t="s">
        <v>18</v>
      </c>
      <c r="M5" s="17" t="s">
        <v>19</v>
      </c>
    </row>
    <row r="6" spans="1:13">
      <c r="A6" s="14"/>
      <c r="B6" s="15"/>
      <c r="C6" s="16"/>
      <c r="D6" s="16"/>
      <c r="E6" s="16"/>
      <c r="F6" s="16"/>
      <c r="G6" s="16"/>
      <c r="H6" s="16"/>
      <c r="I6" s="16"/>
      <c r="J6" s="16">
        <v>-23931.360000000001</v>
      </c>
      <c r="K6" s="16"/>
      <c r="L6" s="16"/>
      <c r="M6" s="17"/>
    </row>
    <row r="7" spans="1:13">
      <c r="A7" s="13" t="s">
        <v>20</v>
      </c>
      <c r="B7" s="13">
        <v>6320.19</v>
      </c>
      <c r="C7" s="13"/>
      <c r="D7" s="13">
        <v>521.36</v>
      </c>
      <c r="E7" s="13"/>
      <c r="F7" s="18">
        <v>1327.71</v>
      </c>
      <c r="G7" s="13">
        <v>166.98</v>
      </c>
      <c r="H7" s="13">
        <v>584.42999999999995</v>
      </c>
      <c r="I7" s="13">
        <f>SUM(B7:H7)</f>
        <v>8920.67</v>
      </c>
      <c r="J7" s="18">
        <v>4359.01</v>
      </c>
      <c r="K7" s="13"/>
      <c r="L7" s="18">
        <f>SUM(J7:K7)</f>
        <v>4359.01</v>
      </c>
      <c r="M7" s="18">
        <f>I7-L7</f>
        <v>4561.66</v>
      </c>
    </row>
    <row r="8" spans="1:13">
      <c r="A8" s="13" t="s">
        <v>21</v>
      </c>
      <c r="B8" s="13">
        <v>6320.19</v>
      </c>
      <c r="C8" s="13"/>
      <c r="D8" s="13">
        <v>747.46</v>
      </c>
      <c r="E8" s="13"/>
      <c r="F8" s="18">
        <v>2127.04</v>
      </c>
      <c r="G8" s="13">
        <v>166.98</v>
      </c>
      <c r="H8" s="13">
        <v>584.42999999999995</v>
      </c>
      <c r="I8" s="13">
        <f t="shared" ref="I8:I18" si="0">SUM(B8:H8)</f>
        <v>9946.0999999999985</v>
      </c>
      <c r="J8" s="18">
        <v>7470.6</v>
      </c>
      <c r="K8" s="13"/>
      <c r="L8" s="18">
        <f t="shared" ref="L8:L18" si="1">SUM(J8:K8)</f>
        <v>7470.6</v>
      </c>
      <c r="M8" s="18">
        <f t="shared" ref="M8:M18" si="2">I8-L8</f>
        <v>2475.4999999999982</v>
      </c>
    </row>
    <row r="9" spans="1:13">
      <c r="A9" s="13" t="s">
        <v>22</v>
      </c>
      <c r="B9" s="13">
        <v>6320.19</v>
      </c>
      <c r="C9" s="13"/>
      <c r="D9" s="13">
        <v>694.26</v>
      </c>
      <c r="E9" s="13"/>
      <c r="F9" s="18">
        <v>1768.02</v>
      </c>
      <c r="G9" s="13">
        <v>166.98</v>
      </c>
      <c r="H9" s="13">
        <v>584.42999999999995</v>
      </c>
      <c r="I9" s="13">
        <f t="shared" si="0"/>
        <v>9533.8799999999992</v>
      </c>
      <c r="J9" s="18">
        <v>4683.6400000000003</v>
      </c>
      <c r="K9" s="13"/>
      <c r="L9" s="18">
        <f t="shared" si="1"/>
        <v>4683.6400000000003</v>
      </c>
      <c r="M9" s="18">
        <f t="shared" si="2"/>
        <v>4850.2399999999989</v>
      </c>
    </row>
    <row r="10" spans="1:13">
      <c r="A10" s="13" t="s">
        <v>23</v>
      </c>
      <c r="B10" s="13">
        <v>6320.19</v>
      </c>
      <c r="C10" s="13"/>
      <c r="D10" s="13">
        <v>1180.3599999999999</v>
      </c>
      <c r="E10" s="13"/>
      <c r="F10" s="18">
        <v>3529.26</v>
      </c>
      <c r="G10" s="13">
        <v>166.98</v>
      </c>
      <c r="H10" s="13">
        <v>584.42999999999995</v>
      </c>
      <c r="I10" s="13">
        <f t="shared" si="0"/>
        <v>11781.22</v>
      </c>
      <c r="J10" s="18">
        <v>11000.23</v>
      </c>
      <c r="K10" s="13"/>
      <c r="L10" s="18">
        <f t="shared" si="1"/>
        <v>11000.23</v>
      </c>
      <c r="M10" s="18">
        <f t="shared" si="2"/>
        <v>780.98999999999978</v>
      </c>
    </row>
    <row r="11" spans="1:13">
      <c r="A11" s="13" t="s">
        <v>24</v>
      </c>
      <c r="B11" s="13">
        <v>6320.19</v>
      </c>
      <c r="C11" s="13"/>
      <c r="D11" s="13">
        <v>880.46</v>
      </c>
      <c r="E11" s="13">
        <v>66.5</v>
      </c>
      <c r="F11" s="18">
        <v>2242.1999999999998</v>
      </c>
      <c r="G11" s="13">
        <v>166.98</v>
      </c>
      <c r="H11" s="13">
        <v>584.42999999999995</v>
      </c>
      <c r="I11" s="13">
        <f t="shared" si="0"/>
        <v>10260.759999999998</v>
      </c>
      <c r="J11" s="18">
        <v>10223.1</v>
      </c>
      <c r="K11" s="13"/>
      <c r="L11" s="18">
        <f t="shared" si="1"/>
        <v>10223.1</v>
      </c>
      <c r="M11" s="18">
        <f t="shared" si="2"/>
        <v>37.659999999998035</v>
      </c>
    </row>
    <row r="12" spans="1:13">
      <c r="A12" s="13" t="s">
        <v>25</v>
      </c>
      <c r="B12" s="13">
        <v>6307.64</v>
      </c>
      <c r="C12" s="13"/>
      <c r="D12" s="13">
        <v>813.96</v>
      </c>
      <c r="E12" s="13">
        <v>53.2</v>
      </c>
      <c r="F12" s="18">
        <v>2072.85</v>
      </c>
      <c r="G12" s="13">
        <v>166.98</v>
      </c>
      <c r="H12" s="13">
        <v>583.73</v>
      </c>
      <c r="I12" s="13">
        <f t="shared" si="0"/>
        <v>9998.3599999999988</v>
      </c>
      <c r="J12" s="18">
        <v>6506.69</v>
      </c>
      <c r="K12" s="13"/>
      <c r="L12" s="18">
        <f t="shared" si="1"/>
        <v>6506.69</v>
      </c>
      <c r="M12" s="18">
        <f t="shared" si="2"/>
        <v>3491.6699999999992</v>
      </c>
    </row>
    <row r="13" spans="1:13">
      <c r="A13" s="13" t="s">
        <v>26</v>
      </c>
      <c r="B13" s="13">
        <v>6307.64</v>
      </c>
      <c r="C13" s="13"/>
      <c r="D13" s="13">
        <v>1407.27</v>
      </c>
      <c r="E13" s="13">
        <v>290.85000000000002</v>
      </c>
      <c r="F13" s="18">
        <v>3445.13</v>
      </c>
      <c r="G13" s="13">
        <v>166.98</v>
      </c>
      <c r="H13" s="13">
        <v>583.73</v>
      </c>
      <c r="I13" s="13">
        <f t="shared" si="0"/>
        <v>12201.599999999999</v>
      </c>
      <c r="J13" s="18">
        <v>7986.33</v>
      </c>
      <c r="K13" s="13"/>
      <c r="L13" s="18">
        <f t="shared" si="1"/>
        <v>7986.33</v>
      </c>
      <c r="M13" s="18">
        <f t="shared" si="2"/>
        <v>4215.2699999999986</v>
      </c>
    </row>
    <row r="14" spans="1:13">
      <c r="A14" s="13" t="s">
        <v>27</v>
      </c>
      <c r="B14" s="13">
        <v>6587.81</v>
      </c>
      <c r="C14" s="13"/>
      <c r="D14" s="13">
        <v>909.95</v>
      </c>
      <c r="E14" s="13">
        <v>193.9</v>
      </c>
      <c r="F14" s="18">
        <v>2342.94</v>
      </c>
      <c r="G14" s="13">
        <v>166.78</v>
      </c>
      <c r="H14" s="13">
        <v>608.74</v>
      </c>
      <c r="I14" s="13">
        <f t="shared" si="0"/>
        <v>10810.12</v>
      </c>
      <c r="J14" s="18">
        <v>8131.99</v>
      </c>
      <c r="K14" s="13"/>
      <c r="L14" s="18">
        <f t="shared" si="1"/>
        <v>8131.99</v>
      </c>
      <c r="M14" s="18">
        <f t="shared" si="2"/>
        <v>2678.130000000001</v>
      </c>
    </row>
    <row r="15" spans="1:13">
      <c r="A15" s="13" t="s">
        <v>28</v>
      </c>
      <c r="B15" s="13">
        <v>6587.81</v>
      </c>
      <c r="C15" s="13"/>
      <c r="D15" s="13">
        <v>1207.72</v>
      </c>
      <c r="E15" s="13">
        <v>304.7</v>
      </c>
      <c r="F15" s="18">
        <v>3083.38</v>
      </c>
      <c r="G15" s="13">
        <v>166.78</v>
      </c>
      <c r="H15" s="13">
        <v>608.74</v>
      </c>
      <c r="I15" s="13">
        <f>SUM(B15:H15)</f>
        <v>11959.130000000001</v>
      </c>
      <c r="J15" s="18">
        <v>10057.98</v>
      </c>
      <c r="K15" s="13"/>
      <c r="L15" s="18">
        <f t="shared" si="1"/>
        <v>10057.98</v>
      </c>
      <c r="M15" s="18">
        <f>I15-L15</f>
        <v>1901.1500000000015</v>
      </c>
    </row>
    <row r="16" spans="1:13">
      <c r="A16" s="13" t="s">
        <v>29</v>
      </c>
      <c r="B16" s="13">
        <v>6587.81</v>
      </c>
      <c r="C16" s="13"/>
      <c r="D16" s="13">
        <v>1207.72</v>
      </c>
      <c r="E16" s="13"/>
      <c r="F16" s="18">
        <v>2906.58</v>
      </c>
      <c r="G16" s="13">
        <v>166.78</v>
      </c>
      <c r="H16" s="13">
        <v>608.74</v>
      </c>
      <c r="I16" s="13">
        <f t="shared" si="0"/>
        <v>11477.630000000001</v>
      </c>
      <c r="J16" s="18">
        <v>11365.09</v>
      </c>
      <c r="K16" s="13"/>
      <c r="L16" s="18">
        <f t="shared" si="1"/>
        <v>11365.09</v>
      </c>
      <c r="M16" s="18">
        <f t="shared" si="2"/>
        <v>112.54000000000087</v>
      </c>
    </row>
    <row r="17" spans="1:13">
      <c r="A17" s="13" t="s">
        <v>30</v>
      </c>
      <c r="B17" s="13">
        <v>6587.81</v>
      </c>
      <c r="C17" s="13"/>
      <c r="D17" s="13">
        <v>1407.16</v>
      </c>
      <c r="E17" s="13">
        <v>858.7</v>
      </c>
      <c r="F17" s="18">
        <v>3592.56</v>
      </c>
      <c r="G17" s="13">
        <v>166.78</v>
      </c>
      <c r="H17" s="13">
        <v>608.74</v>
      </c>
      <c r="I17" s="13">
        <f t="shared" si="0"/>
        <v>13221.75</v>
      </c>
      <c r="J17" s="18">
        <v>27793.439999999999</v>
      </c>
      <c r="K17" s="13"/>
      <c r="L17" s="18">
        <f t="shared" si="1"/>
        <v>27793.439999999999</v>
      </c>
      <c r="M17" s="18">
        <f t="shared" si="2"/>
        <v>-14571.689999999999</v>
      </c>
    </row>
    <row r="18" spans="1:13">
      <c r="A18" s="13" t="s">
        <v>31</v>
      </c>
      <c r="B18" s="13">
        <v>6587.81</v>
      </c>
      <c r="C18" s="13"/>
      <c r="D18" s="13">
        <v>1185.3800000000001</v>
      </c>
      <c r="E18" s="13"/>
      <c r="F18" s="18">
        <v>3026.36</v>
      </c>
      <c r="G18" s="13">
        <v>166.78</v>
      </c>
      <c r="H18" s="13">
        <v>608.74</v>
      </c>
      <c r="I18" s="13">
        <f t="shared" si="0"/>
        <v>11575.070000000002</v>
      </c>
      <c r="J18" s="18">
        <v>13662.26</v>
      </c>
      <c r="K18" s="13"/>
      <c r="L18" s="18">
        <f t="shared" si="1"/>
        <v>13662.26</v>
      </c>
      <c r="M18" s="18">
        <f t="shared" si="2"/>
        <v>-2087.1899999999987</v>
      </c>
    </row>
    <row r="19" spans="1:13">
      <c r="A19" s="19" t="s">
        <v>32</v>
      </c>
      <c r="B19" s="13">
        <f>SUM(B7:B18)</f>
        <v>77155.279999999984</v>
      </c>
      <c r="C19" s="13">
        <f>SUM(C7:C15)</f>
        <v>0</v>
      </c>
      <c r="D19" s="13">
        <f t="shared" ref="D19:I19" si="3">SUM(D7:D18)</f>
        <v>12163.060000000001</v>
      </c>
      <c r="E19" s="13">
        <f t="shared" si="3"/>
        <v>1767.8500000000001</v>
      </c>
      <c r="F19" s="18">
        <f t="shared" si="3"/>
        <v>31464.030000000002</v>
      </c>
      <c r="G19" s="13">
        <f t="shared" si="3"/>
        <v>2002.7599999999998</v>
      </c>
      <c r="H19" s="13">
        <f t="shared" si="3"/>
        <v>7133.3099999999986</v>
      </c>
      <c r="I19" s="13">
        <f t="shared" si="3"/>
        <v>131686.29</v>
      </c>
      <c r="J19" s="18">
        <f>SUM(J6:J18)</f>
        <v>99308.999999999985</v>
      </c>
      <c r="K19" s="13">
        <f>SUM(K7:K15)</f>
        <v>0</v>
      </c>
      <c r="L19" s="13">
        <f>SUM(L7:L18)</f>
        <v>123240.36</v>
      </c>
      <c r="M19" s="18">
        <f>I19-J19</f>
        <v>32377.290000000023</v>
      </c>
    </row>
    <row r="20" spans="1:13">
      <c r="A20" s="11"/>
      <c r="B20" s="11"/>
      <c r="C20" s="11"/>
      <c r="D20" s="11"/>
      <c r="E20" s="11"/>
      <c r="F20" s="11"/>
      <c r="G20" s="11"/>
      <c r="H20" s="11"/>
      <c r="I20" s="11"/>
      <c r="J20" s="20"/>
      <c r="K20" s="11"/>
      <c r="L20" s="11" t="s">
        <v>212</v>
      </c>
      <c r="M20" s="1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workbookViewId="0">
      <selection activeCell="J19" sqref="J19"/>
    </sheetView>
  </sheetViews>
  <sheetFormatPr defaultRowHeight="15"/>
  <cols>
    <col min="10" max="10" width="9.5703125" bestFit="1" customWidth="1"/>
  </cols>
  <sheetData>
    <row r="1" spans="1:15">
      <c r="A1" s="72" t="s">
        <v>209</v>
      </c>
      <c r="B1" s="72"/>
      <c r="C1" s="72"/>
      <c r="D1" s="72"/>
      <c r="E1" s="72"/>
      <c r="F1" s="72" t="s">
        <v>38</v>
      </c>
      <c r="G1" s="72"/>
      <c r="H1" s="72"/>
      <c r="I1" s="11"/>
      <c r="J1" s="11"/>
      <c r="K1" s="11"/>
      <c r="L1" s="11"/>
      <c r="M1" s="11"/>
    </row>
    <row r="2" spans="1: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5">
      <c r="A3" s="12" t="s">
        <v>5</v>
      </c>
      <c r="B3" s="12"/>
      <c r="C3" s="12" t="s">
        <v>6</v>
      </c>
      <c r="D3" s="12">
        <v>802.6</v>
      </c>
      <c r="E3" s="13" t="s">
        <v>7</v>
      </c>
      <c r="F3" s="12"/>
      <c r="G3" s="72"/>
      <c r="H3" s="72"/>
      <c r="I3" s="11"/>
      <c r="J3" s="11"/>
      <c r="K3" s="11"/>
      <c r="L3" s="11"/>
      <c r="M3" s="11"/>
    </row>
    <row r="4" spans="1: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5" ht="60.75">
      <c r="A5" s="14" t="s">
        <v>8</v>
      </c>
      <c r="B5" s="15" t="s">
        <v>9</v>
      </c>
      <c r="C5" s="16" t="s">
        <v>10</v>
      </c>
      <c r="D5" s="16" t="s">
        <v>210</v>
      </c>
      <c r="E5" s="16" t="s">
        <v>12</v>
      </c>
      <c r="F5" s="16" t="s">
        <v>34</v>
      </c>
      <c r="G5" s="16" t="s">
        <v>35</v>
      </c>
      <c r="H5" s="16" t="s">
        <v>15</v>
      </c>
      <c r="I5" s="16" t="s">
        <v>16</v>
      </c>
      <c r="J5" s="16" t="s">
        <v>17</v>
      </c>
      <c r="K5" s="16"/>
      <c r="L5" s="16" t="s">
        <v>39</v>
      </c>
      <c r="M5" s="17" t="s">
        <v>19</v>
      </c>
    </row>
    <row r="6" spans="1:15">
      <c r="A6" s="14"/>
      <c r="B6" s="15"/>
      <c r="C6" s="16"/>
      <c r="D6" s="16"/>
      <c r="E6" s="16"/>
      <c r="F6" s="16"/>
      <c r="G6" s="16"/>
      <c r="H6" s="16"/>
      <c r="I6" s="16"/>
      <c r="J6" s="16">
        <v>-36052.49</v>
      </c>
      <c r="K6" s="16"/>
      <c r="L6" s="16"/>
      <c r="M6" s="17"/>
    </row>
    <row r="7" spans="1:15">
      <c r="A7" s="13" t="s">
        <v>20</v>
      </c>
      <c r="B7" s="13">
        <v>6075.68</v>
      </c>
      <c r="C7" s="13"/>
      <c r="D7" s="13">
        <v>1235.56</v>
      </c>
      <c r="E7" s="13"/>
      <c r="F7" s="18">
        <v>3088.97</v>
      </c>
      <c r="G7" s="13">
        <v>160.52000000000001</v>
      </c>
      <c r="H7" s="13">
        <v>561.82000000000005</v>
      </c>
      <c r="I7" s="13">
        <f>SUM(B7:H7)</f>
        <v>11122.55</v>
      </c>
      <c r="J7" s="18">
        <v>2012</v>
      </c>
      <c r="K7" s="13"/>
      <c r="L7" s="18">
        <f>SUM(J7:K7)</f>
        <v>2012</v>
      </c>
      <c r="M7" s="18">
        <f>I7-L7</f>
        <v>9110.5499999999993</v>
      </c>
    </row>
    <row r="8" spans="1:15">
      <c r="A8" s="13" t="s">
        <v>21</v>
      </c>
      <c r="B8" s="13">
        <v>6075.68</v>
      </c>
      <c r="C8" s="13"/>
      <c r="D8" s="13">
        <v>1345.96</v>
      </c>
      <c r="E8" s="13"/>
      <c r="F8" s="18">
        <v>3427.67</v>
      </c>
      <c r="G8" s="13">
        <v>160.52000000000001</v>
      </c>
      <c r="H8" s="13">
        <v>561.82000000000005</v>
      </c>
      <c r="I8" s="13">
        <f>SUM(B8:H8)</f>
        <v>11571.650000000001</v>
      </c>
      <c r="J8" s="18">
        <v>9012.3799999999992</v>
      </c>
      <c r="K8" s="13"/>
      <c r="L8" s="18">
        <f t="shared" ref="L8:L18" si="0">SUM(J8:K8)</f>
        <v>9012.3799999999992</v>
      </c>
      <c r="M8" s="18">
        <f t="shared" ref="M8:M17" si="1">I8-L8</f>
        <v>2559.2700000000023</v>
      </c>
    </row>
    <row r="9" spans="1:15">
      <c r="A9" s="13" t="s">
        <v>22</v>
      </c>
      <c r="B9" s="13">
        <v>6075.68</v>
      </c>
      <c r="C9" s="13"/>
      <c r="D9" s="13">
        <v>1345.94</v>
      </c>
      <c r="E9" s="13"/>
      <c r="F9" s="18">
        <v>3427.65</v>
      </c>
      <c r="G9" s="13">
        <v>160.52000000000001</v>
      </c>
      <c r="H9" s="13">
        <v>561.82000000000005</v>
      </c>
      <c r="I9" s="13">
        <f>SUM(B9:H9)</f>
        <v>11571.61</v>
      </c>
      <c r="J9" s="18">
        <v>8265</v>
      </c>
      <c r="K9" s="13"/>
      <c r="L9" s="18">
        <f t="shared" si="0"/>
        <v>8265</v>
      </c>
      <c r="M9" s="18">
        <f t="shared" si="1"/>
        <v>3306.6100000000006</v>
      </c>
    </row>
    <row r="10" spans="1:15">
      <c r="A10" s="13" t="s">
        <v>23</v>
      </c>
      <c r="B10" s="13">
        <v>6075.68</v>
      </c>
      <c r="C10" s="13"/>
      <c r="D10" s="13">
        <v>1625.78</v>
      </c>
      <c r="E10" s="13"/>
      <c r="F10" s="18">
        <v>4138.9399999999996</v>
      </c>
      <c r="G10" s="13">
        <v>160.52000000000001</v>
      </c>
      <c r="H10" s="13">
        <v>561.82000000000005</v>
      </c>
      <c r="I10" s="13">
        <f>SUM(B10:H10)</f>
        <v>12562.74</v>
      </c>
      <c r="J10" s="18">
        <v>9358</v>
      </c>
      <c r="K10" s="13"/>
      <c r="L10" s="18">
        <f t="shared" si="0"/>
        <v>9358</v>
      </c>
      <c r="M10" s="18">
        <f t="shared" si="1"/>
        <v>3204.74</v>
      </c>
    </row>
    <row r="11" spans="1:15">
      <c r="A11" s="13" t="s">
        <v>24</v>
      </c>
      <c r="B11" s="13">
        <v>6075.68</v>
      </c>
      <c r="C11" s="13"/>
      <c r="D11" s="13">
        <v>1744.96</v>
      </c>
      <c r="E11" s="13"/>
      <c r="F11" s="18">
        <v>4443.7700000000004</v>
      </c>
      <c r="G11" s="13">
        <v>160.52000000000001</v>
      </c>
      <c r="H11" s="13">
        <v>561.82000000000005</v>
      </c>
      <c r="I11" s="13">
        <f>SUM(B11:H11)</f>
        <v>12986.75</v>
      </c>
      <c r="J11" s="18">
        <v>9234.09</v>
      </c>
      <c r="K11" s="13"/>
      <c r="L11" s="18">
        <f t="shared" si="0"/>
        <v>9234.09</v>
      </c>
      <c r="M11" s="18">
        <f t="shared" si="1"/>
        <v>3752.66</v>
      </c>
    </row>
    <row r="12" spans="1:15">
      <c r="A12" s="13" t="s">
        <v>25</v>
      </c>
      <c r="B12" s="13">
        <v>6380.77</v>
      </c>
      <c r="C12" s="13"/>
      <c r="D12" s="13">
        <v>1425.76</v>
      </c>
      <c r="E12" s="13"/>
      <c r="F12" s="18">
        <v>3630.89</v>
      </c>
      <c r="G12" s="21">
        <v>168.58</v>
      </c>
      <c r="H12" s="21">
        <v>559.79</v>
      </c>
      <c r="I12" s="13">
        <f t="shared" ref="I12:I18" si="2">SUM(B12:H12)</f>
        <v>12165.79</v>
      </c>
      <c r="J12" s="18">
        <v>7678.09</v>
      </c>
      <c r="K12" s="13"/>
      <c r="L12" s="18">
        <f t="shared" si="0"/>
        <v>7678.09</v>
      </c>
      <c r="M12" s="18">
        <f t="shared" si="1"/>
        <v>4487.7000000000007</v>
      </c>
    </row>
    <row r="13" spans="1:15">
      <c r="A13" s="13" t="s">
        <v>26</v>
      </c>
      <c r="B13" s="13">
        <v>6380.77</v>
      </c>
      <c r="C13" s="13"/>
      <c r="D13" s="13">
        <v>2270.42</v>
      </c>
      <c r="E13" s="13"/>
      <c r="F13" s="18">
        <v>5595.35</v>
      </c>
      <c r="G13" s="21">
        <v>168.58</v>
      </c>
      <c r="H13" s="21">
        <v>559.79</v>
      </c>
      <c r="I13" s="13">
        <f t="shared" si="2"/>
        <v>14974.91</v>
      </c>
      <c r="J13" s="18">
        <v>14724.06</v>
      </c>
      <c r="K13" s="13"/>
      <c r="L13" s="18">
        <f t="shared" si="0"/>
        <v>14724.06</v>
      </c>
      <c r="M13" s="18">
        <f t="shared" si="1"/>
        <v>250.85000000000036</v>
      </c>
      <c r="O13" t="s">
        <v>220</v>
      </c>
    </row>
    <row r="14" spans="1:15">
      <c r="A14" s="13" t="s">
        <v>27</v>
      </c>
      <c r="B14" s="13">
        <v>6658.91</v>
      </c>
      <c r="C14" s="13"/>
      <c r="D14" s="13">
        <v>1762.12</v>
      </c>
      <c r="E14" s="13"/>
      <c r="F14" s="18">
        <v>4520.54</v>
      </c>
      <c r="G14" s="21">
        <v>168.58</v>
      </c>
      <c r="H14" s="21">
        <v>583.72</v>
      </c>
      <c r="I14" s="13">
        <f t="shared" si="2"/>
        <v>13693.869999999999</v>
      </c>
      <c r="J14" s="18">
        <v>8949.14</v>
      </c>
      <c r="K14" s="13"/>
      <c r="L14" s="18">
        <f t="shared" si="0"/>
        <v>8949.14</v>
      </c>
      <c r="M14" s="18">
        <f t="shared" si="1"/>
        <v>4744.7299999999996</v>
      </c>
    </row>
    <row r="15" spans="1:15">
      <c r="A15" s="13" t="s">
        <v>28</v>
      </c>
      <c r="B15" s="13">
        <v>6658.91</v>
      </c>
      <c r="C15" s="13"/>
      <c r="D15" s="13">
        <v>1886.37</v>
      </c>
      <c r="E15" s="13"/>
      <c r="F15" s="18">
        <v>4815.9799999999996</v>
      </c>
      <c r="G15" s="21">
        <v>168.58</v>
      </c>
      <c r="H15" s="21">
        <v>583.72</v>
      </c>
      <c r="I15" s="13">
        <f t="shared" si="2"/>
        <v>14113.559999999998</v>
      </c>
      <c r="J15" s="18">
        <v>8251</v>
      </c>
      <c r="K15" s="13"/>
      <c r="L15" s="18">
        <f t="shared" si="0"/>
        <v>8251</v>
      </c>
      <c r="M15" s="18">
        <f t="shared" si="1"/>
        <v>5862.5599999999977</v>
      </c>
    </row>
    <row r="16" spans="1:15">
      <c r="A16" s="13" t="s">
        <v>29</v>
      </c>
      <c r="B16" s="13">
        <v>6658.91</v>
      </c>
      <c r="C16" s="13"/>
      <c r="D16" s="13">
        <v>1346.22</v>
      </c>
      <c r="E16" s="13"/>
      <c r="F16" s="18">
        <v>3436.94</v>
      </c>
      <c r="G16" s="21">
        <v>168.58</v>
      </c>
      <c r="H16" s="21">
        <v>583.72</v>
      </c>
      <c r="I16" s="13">
        <f t="shared" si="2"/>
        <v>12194.369999999999</v>
      </c>
      <c r="J16" s="18">
        <v>7876</v>
      </c>
      <c r="K16" s="13"/>
      <c r="L16" s="18">
        <f t="shared" si="0"/>
        <v>7876</v>
      </c>
      <c r="M16" s="18">
        <f t="shared" si="1"/>
        <v>4318.369999999999</v>
      </c>
    </row>
    <row r="17" spans="1:13">
      <c r="A17" s="13" t="s">
        <v>30</v>
      </c>
      <c r="B17" s="13">
        <v>6658.91</v>
      </c>
      <c r="D17" s="13">
        <v>1130.1600000000001</v>
      </c>
      <c r="E17" s="13"/>
      <c r="F17" s="18">
        <v>2885.34</v>
      </c>
      <c r="G17" s="21">
        <v>168.58</v>
      </c>
      <c r="H17" s="21">
        <v>583.72</v>
      </c>
      <c r="I17" s="13">
        <f t="shared" si="2"/>
        <v>11426.71</v>
      </c>
      <c r="J17" s="18">
        <v>8288.2000000000007</v>
      </c>
      <c r="K17" s="13"/>
      <c r="L17" s="18">
        <f t="shared" si="0"/>
        <v>8288.2000000000007</v>
      </c>
      <c r="M17" s="18">
        <f t="shared" si="1"/>
        <v>3138.5099999999984</v>
      </c>
    </row>
    <row r="18" spans="1:13">
      <c r="A18" s="13" t="s">
        <v>31</v>
      </c>
      <c r="B18" s="13">
        <v>6658.91</v>
      </c>
      <c r="C18" s="13"/>
      <c r="D18" s="13">
        <v>1781.11</v>
      </c>
      <c r="E18" s="13"/>
      <c r="F18" s="18">
        <v>4547.26</v>
      </c>
      <c r="G18" s="21">
        <v>168.58</v>
      </c>
      <c r="H18" s="21">
        <v>583.72</v>
      </c>
      <c r="I18" s="13">
        <f t="shared" si="2"/>
        <v>13739.58</v>
      </c>
      <c r="J18" s="18">
        <v>10102.200000000001</v>
      </c>
      <c r="K18" s="13"/>
      <c r="L18" s="18">
        <f t="shared" si="0"/>
        <v>10102.200000000001</v>
      </c>
      <c r="M18" s="18">
        <f>I18-L18</f>
        <v>3637.3799999999992</v>
      </c>
    </row>
    <row r="19" spans="1:13">
      <c r="A19" s="19" t="s">
        <v>32</v>
      </c>
      <c r="B19" s="13">
        <f>SUM(B7:B18)</f>
        <v>76434.49000000002</v>
      </c>
      <c r="C19" s="13"/>
      <c r="D19" s="13">
        <f>SUM(D7:D18)</f>
        <v>18900.36</v>
      </c>
      <c r="E19" s="13">
        <f>SUM(E7:E13)</f>
        <v>0</v>
      </c>
      <c r="F19" s="13">
        <f>SUM(F7:F18)</f>
        <v>47959.299999999996</v>
      </c>
      <c r="G19" s="13">
        <f>SUM(G7:G18)</f>
        <v>1982.6599999999996</v>
      </c>
      <c r="H19" s="13">
        <f>SUM(H7:H18)</f>
        <v>6847.2800000000016</v>
      </c>
      <c r="I19" s="13">
        <f>SUM(I7:I18)</f>
        <v>152124.08999999997</v>
      </c>
      <c r="J19" s="18">
        <f>SUM(J6:J18)</f>
        <v>67697.67</v>
      </c>
      <c r="K19" s="13">
        <f>SUM(K7:K13)</f>
        <v>0</v>
      </c>
      <c r="L19" s="13">
        <f>SUM(L7:L18)</f>
        <v>103750.15999999999</v>
      </c>
      <c r="M19" s="18">
        <f>I19-J19</f>
        <v>84426.419999999969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J19" sqref="J19"/>
    </sheetView>
  </sheetViews>
  <sheetFormatPr defaultRowHeight="15"/>
  <sheetData>
    <row r="1" spans="1:13">
      <c r="A1" s="71" t="s">
        <v>209</v>
      </c>
      <c r="B1" s="71"/>
      <c r="C1" s="71"/>
      <c r="D1" s="71"/>
      <c r="E1" s="71"/>
      <c r="F1" s="71" t="s">
        <v>83</v>
      </c>
      <c r="G1" s="71"/>
      <c r="H1" s="71"/>
    </row>
    <row r="3" spans="1:13">
      <c r="A3" s="12" t="s">
        <v>5</v>
      </c>
      <c r="B3" s="12"/>
      <c r="C3" s="12" t="s">
        <v>6</v>
      </c>
      <c r="D3" s="12">
        <v>590.6</v>
      </c>
      <c r="E3" s="13" t="s">
        <v>7</v>
      </c>
      <c r="F3" s="12"/>
      <c r="G3" s="72"/>
      <c r="H3" s="72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8</v>
      </c>
      <c r="B5" s="15" t="s">
        <v>9</v>
      </c>
      <c r="C5" s="16" t="s">
        <v>10</v>
      </c>
      <c r="D5" s="16" t="s">
        <v>11</v>
      </c>
      <c r="E5" s="16" t="s">
        <v>12</v>
      </c>
      <c r="F5" s="16" t="s">
        <v>34</v>
      </c>
      <c r="G5" s="16" t="s">
        <v>35</v>
      </c>
      <c r="H5" s="16" t="s">
        <v>36</v>
      </c>
      <c r="I5" s="16" t="s">
        <v>43</v>
      </c>
      <c r="J5" s="16" t="s">
        <v>17</v>
      </c>
      <c r="K5" s="16"/>
      <c r="L5" s="16" t="s">
        <v>37</v>
      </c>
      <c r="M5" s="17" t="s">
        <v>19</v>
      </c>
    </row>
    <row r="6" spans="1:13">
      <c r="A6" s="14"/>
      <c r="B6" s="15"/>
      <c r="C6" s="16"/>
      <c r="D6" s="16"/>
      <c r="E6" s="16"/>
      <c r="F6" s="16"/>
      <c r="G6" s="16"/>
      <c r="H6" s="16"/>
      <c r="I6" s="16"/>
      <c r="J6" s="16">
        <v>-25299.83</v>
      </c>
      <c r="K6" s="16"/>
      <c r="L6" s="16"/>
      <c r="M6" s="17"/>
    </row>
    <row r="7" spans="1:13">
      <c r="A7" s="13" t="s">
        <v>20</v>
      </c>
      <c r="B7" s="13">
        <v>4470.84</v>
      </c>
      <c r="C7" s="13"/>
      <c r="D7" s="13">
        <v>574.55999999999995</v>
      </c>
      <c r="E7" s="13"/>
      <c r="F7" s="18">
        <v>1463.19</v>
      </c>
      <c r="G7" s="13">
        <v>118.12</v>
      </c>
      <c r="H7" s="13">
        <v>413.42</v>
      </c>
      <c r="I7" s="13">
        <f>SUM(B7:H7)</f>
        <v>7040.13</v>
      </c>
      <c r="J7" s="18">
        <v>5308</v>
      </c>
      <c r="K7" s="13"/>
      <c r="L7" s="18">
        <f>SUM(J7:K7)</f>
        <v>5308</v>
      </c>
      <c r="M7" s="18">
        <f>I7-L7</f>
        <v>1732.13</v>
      </c>
    </row>
    <row r="8" spans="1:13">
      <c r="A8" s="13" t="s">
        <v>21</v>
      </c>
      <c r="B8" s="13">
        <v>4470.84</v>
      </c>
      <c r="C8" s="13"/>
      <c r="D8" s="13">
        <v>361.76</v>
      </c>
      <c r="E8" s="13"/>
      <c r="F8" s="18">
        <v>907.72</v>
      </c>
      <c r="G8" s="13">
        <v>119.12</v>
      </c>
      <c r="H8" s="13">
        <v>413.42</v>
      </c>
      <c r="I8" s="13">
        <f t="shared" ref="I8:I17" si="0">SUM(B8:H8)</f>
        <v>6272.8600000000006</v>
      </c>
      <c r="J8" s="18">
        <v>4051</v>
      </c>
      <c r="K8" s="13"/>
      <c r="L8" s="18">
        <f t="shared" ref="L8:L18" si="1">SUM(J8:K8)</f>
        <v>4051</v>
      </c>
      <c r="M8" s="18">
        <f t="shared" ref="M8:M18" si="2">I8-L8</f>
        <v>2221.8600000000006</v>
      </c>
    </row>
    <row r="9" spans="1:13">
      <c r="A9" s="13" t="s">
        <v>22</v>
      </c>
      <c r="B9" s="13">
        <v>4470.84</v>
      </c>
      <c r="C9" s="13"/>
      <c r="D9" s="13">
        <v>827.26</v>
      </c>
      <c r="E9" s="13"/>
      <c r="F9" s="18">
        <v>2106.7199999999998</v>
      </c>
      <c r="G9" s="13">
        <v>119.12</v>
      </c>
      <c r="H9" s="13">
        <v>413.42</v>
      </c>
      <c r="I9" s="13">
        <f t="shared" si="0"/>
        <v>7937.36</v>
      </c>
      <c r="J9" s="18">
        <v>9477</v>
      </c>
      <c r="K9" s="13"/>
      <c r="L9" s="18">
        <f t="shared" si="1"/>
        <v>9477</v>
      </c>
      <c r="M9" s="18">
        <f t="shared" si="2"/>
        <v>-1539.6400000000003</v>
      </c>
    </row>
    <row r="10" spans="1:13">
      <c r="A10" s="13" t="s">
        <v>23</v>
      </c>
      <c r="B10" s="13">
        <v>4470.84</v>
      </c>
      <c r="C10" s="13"/>
      <c r="D10" s="13">
        <v>614.46</v>
      </c>
      <c r="E10" s="13"/>
      <c r="F10" s="18">
        <v>1564.8</v>
      </c>
      <c r="G10" s="13">
        <v>119.12</v>
      </c>
      <c r="H10" s="13">
        <v>413.42</v>
      </c>
      <c r="I10" s="13">
        <f t="shared" si="0"/>
        <v>7182.64</v>
      </c>
      <c r="J10" s="18">
        <v>4964.66</v>
      </c>
      <c r="K10" s="13"/>
      <c r="L10" s="18">
        <f t="shared" si="1"/>
        <v>4964.66</v>
      </c>
      <c r="M10" s="18">
        <f t="shared" si="2"/>
        <v>2217.9800000000005</v>
      </c>
    </row>
    <row r="11" spans="1:13">
      <c r="A11" s="13" t="s">
        <v>24</v>
      </c>
      <c r="B11" s="13">
        <v>4470.84</v>
      </c>
      <c r="C11" s="13"/>
      <c r="D11" s="13">
        <v>308.56</v>
      </c>
      <c r="E11" s="13"/>
      <c r="F11" s="18">
        <v>785.79</v>
      </c>
      <c r="G11" s="13">
        <v>118.12</v>
      </c>
      <c r="H11" s="13">
        <v>413.42</v>
      </c>
      <c r="I11" s="13">
        <f t="shared" si="0"/>
        <v>6096.7300000000005</v>
      </c>
      <c r="J11" s="18">
        <v>2610.06</v>
      </c>
      <c r="K11" s="13"/>
      <c r="L11" s="18">
        <f t="shared" si="1"/>
        <v>2610.06</v>
      </c>
      <c r="M11" s="18">
        <f t="shared" si="2"/>
        <v>3486.6700000000005</v>
      </c>
    </row>
    <row r="12" spans="1:13">
      <c r="A12" s="13" t="s">
        <v>25</v>
      </c>
      <c r="B12" s="13">
        <v>4432.99</v>
      </c>
      <c r="C12" s="13"/>
      <c r="D12" s="13">
        <v>641.05999999999995</v>
      </c>
      <c r="E12" s="13">
        <v>0</v>
      </c>
      <c r="F12" s="18">
        <v>1632.54</v>
      </c>
      <c r="G12" s="13">
        <v>107.4</v>
      </c>
      <c r="H12" s="13">
        <v>409.92</v>
      </c>
      <c r="I12" s="13">
        <f t="shared" si="0"/>
        <v>7223.9099999999989</v>
      </c>
      <c r="J12" s="18">
        <v>4511</v>
      </c>
      <c r="K12" s="13"/>
      <c r="L12" s="18">
        <f t="shared" si="1"/>
        <v>4511</v>
      </c>
      <c r="M12" s="18">
        <f t="shared" si="2"/>
        <v>2712.9099999999989</v>
      </c>
    </row>
    <row r="13" spans="1:13">
      <c r="A13" s="13" t="s">
        <v>26</v>
      </c>
      <c r="B13" s="13">
        <v>4432.99</v>
      </c>
      <c r="C13" s="13"/>
      <c r="D13" s="13">
        <v>869.27</v>
      </c>
      <c r="E13" s="13">
        <v>0</v>
      </c>
      <c r="F13" s="18">
        <v>2140.59</v>
      </c>
      <c r="G13" s="13">
        <v>107.4</v>
      </c>
      <c r="H13" s="13">
        <v>409.92</v>
      </c>
      <c r="I13" s="13">
        <f t="shared" si="0"/>
        <v>7960.17</v>
      </c>
      <c r="J13" s="18">
        <v>7059.83</v>
      </c>
      <c r="K13" s="13"/>
      <c r="L13" s="18">
        <f t="shared" si="1"/>
        <v>7059.83</v>
      </c>
      <c r="M13" s="18">
        <f t="shared" si="2"/>
        <v>900.34000000000015</v>
      </c>
    </row>
    <row r="14" spans="1:13">
      <c r="A14" s="13" t="s">
        <v>27</v>
      </c>
      <c r="B14" s="13">
        <v>4626.24</v>
      </c>
      <c r="C14" s="13"/>
      <c r="D14" s="13">
        <v>385.03</v>
      </c>
      <c r="E14" s="13"/>
      <c r="F14" s="18">
        <v>989.8</v>
      </c>
      <c r="G14" s="13">
        <v>107.4</v>
      </c>
      <c r="H14" s="13">
        <v>427.49</v>
      </c>
      <c r="I14" s="13">
        <f t="shared" si="0"/>
        <v>6535.9599999999991</v>
      </c>
      <c r="J14" s="18">
        <v>2595</v>
      </c>
      <c r="K14" s="13"/>
      <c r="L14" s="18">
        <f t="shared" si="1"/>
        <v>2595</v>
      </c>
      <c r="M14" s="18">
        <f t="shared" si="2"/>
        <v>3940.9599999999991</v>
      </c>
    </row>
    <row r="15" spans="1:13">
      <c r="A15" s="13" t="s">
        <v>28</v>
      </c>
      <c r="B15" s="13">
        <v>4626.24</v>
      </c>
      <c r="C15" s="13"/>
      <c r="D15" s="13">
        <v>648.17999999999995</v>
      </c>
      <c r="E15" s="13"/>
      <c r="F15" s="18">
        <v>1654.84</v>
      </c>
      <c r="G15" s="13">
        <v>107.4</v>
      </c>
      <c r="H15" s="13">
        <v>427.49</v>
      </c>
      <c r="I15" s="13">
        <f t="shared" si="0"/>
        <v>7464.15</v>
      </c>
      <c r="J15" s="18">
        <v>5573.42</v>
      </c>
      <c r="K15" s="13"/>
      <c r="L15" s="18">
        <f t="shared" si="1"/>
        <v>5573.42</v>
      </c>
      <c r="M15" s="18">
        <f t="shared" si="2"/>
        <v>1890.7299999999996</v>
      </c>
    </row>
    <row r="16" spans="1:13">
      <c r="A16" s="13" t="s">
        <v>29</v>
      </c>
      <c r="B16" s="13">
        <v>4626.24</v>
      </c>
      <c r="C16" s="13" t="s">
        <v>2</v>
      </c>
      <c r="D16" s="13">
        <v>994.43</v>
      </c>
      <c r="E16" s="13"/>
      <c r="F16" s="18">
        <v>2538.84</v>
      </c>
      <c r="G16" s="13">
        <v>107.4</v>
      </c>
      <c r="H16" s="13">
        <v>427.49</v>
      </c>
      <c r="I16" s="13">
        <f t="shared" si="0"/>
        <v>8694.4</v>
      </c>
      <c r="J16" s="18">
        <v>20390</v>
      </c>
      <c r="K16" s="13"/>
      <c r="L16" s="18">
        <f t="shared" si="1"/>
        <v>20390</v>
      </c>
      <c r="M16" s="18">
        <f t="shared" si="2"/>
        <v>-11695.6</v>
      </c>
    </row>
    <row r="17" spans="1:13">
      <c r="A17" s="13" t="s">
        <v>30</v>
      </c>
      <c r="B17" s="13">
        <v>4626.24</v>
      </c>
      <c r="C17" s="13"/>
      <c r="D17" s="13">
        <v>578.92999999999995</v>
      </c>
      <c r="E17" s="13"/>
      <c r="F17" s="18">
        <v>1478.04</v>
      </c>
      <c r="G17" s="13">
        <v>107.4</v>
      </c>
      <c r="H17" s="13">
        <v>427.49</v>
      </c>
      <c r="I17" s="13">
        <f t="shared" si="0"/>
        <v>7218.0999999999995</v>
      </c>
      <c r="J17" s="18">
        <v>6117.92</v>
      </c>
      <c r="K17" s="13"/>
      <c r="L17" s="18">
        <f t="shared" si="1"/>
        <v>6117.92</v>
      </c>
      <c r="M17" s="18">
        <f t="shared" si="2"/>
        <v>1100.1799999999994</v>
      </c>
    </row>
    <row r="18" spans="1:13">
      <c r="A18" s="13" t="s">
        <v>31</v>
      </c>
      <c r="B18" s="13">
        <v>4626.24</v>
      </c>
      <c r="C18" s="13"/>
      <c r="D18" s="13">
        <v>495.83</v>
      </c>
      <c r="E18" s="13"/>
      <c r="F18" s="18">
        <v>1265.8800000000001</v>
      </c>
      <c r="G18" s="13">
        <v>107.4</v>
      </c>
      <c r="H18" s="13">
        <v>427.49</v>
      </c>
      <c r="I18" s="13">
        <f>SUM(B18:H18)</f>
        <v>6922.8399999999992</v>
      </c>
      <c r="J18" s="18">
        <v>3600</v>
      </c>
      <c r="K18" s="13"/>
      <c r="L18" s="18">
        <f t="shared" si="1"/>
        <v>3600</v>
      </c>
      <c r="M18" s="18">
        <f t="shared" si="2"/>
        <v>3322.8399999999992</v>
      </c>
    </row>
    <row r="19" spans="1:13">
      <c r="A19" s="19" t="s">
        <v>32</v>
      </c>
      <c r="B19" s="13">
        <f>SUM(B7:B18)</f>
        <v>54351.37999999999</v>
      </c>
      <c r="C19" s="13">
        <f t="shared" ref="C19:K19" si="3">SUM(C7:C14)</f>
        <v>0</v>
      </c>
      <c r="D19" s="13">
        <f>SUM(D7:D18)</f>
        <v>7299.3300000000008</v>
      </c>
      <c r="E19" s="13">
        <f t="shared" si="3"/>
        <v>0</v>
      </c>
      <c r="F19" s="18">
        <f>SUM(F7:F18)</f>
        <v>18528.75</v>
      </c>
      <c r="G19" s="13">
        <f t="shared" si="3"/>
        <v>915.8</v>
      </c>
      <c r="H19" s="13">
        <f>SUM(H7:H18)</f>
        <v>5024.3899999999994</v>
      </c>
      <c r="I19" s="13">
        <f>SUM(I7:I18)</f>
        <v>86549.25</v>
      </c>
      <c r="J19" s="13">
        <f>SUM(J6:J18)</f>
        <v>50958.06</v>
      </c>
      <c r="K19" s="13">
        <f t="shared" si="3"/>
        <v>0</v>
      </c>
      <c r="L19" s="13">
        <f>SUM(L7:L18)</f>
        <v>76257.89</v>
      </c>
      <c r="M19" s="13">
        <f>I19-J19</f>
        <v>35591.19</v>
      </c>
    </row>
    <row r="20" spans="1:13">
      <c r="J20" s="28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19"/>
  <sheetViews>
    <sheetView workbookViewId="0">
      <selection activeCell="J19" sqref="J19"/>
    </sheetView>
  </sheetViews>
  <sheetFormatPr defaultRowHeight="15"/>
  <sheetData>
    <row r="1" spans="1:15">
      <c r="A1" s="70" t="s">
        <v>218</v>
      </c>
      <c r="B1" s="70"/>
      <c r="C1" s="70"/>
      <c r="D1" s="70"/>
      <c r="E1" s="70"/>
      <c r="F1" s="70" t="s">
        <v>84</v>
      </c>
      <c r="G1" s="70"/>
      <c r="H1" s="70"/>
      <c r="I1" s="1"/>
      <c r="J1" s="1"/>
      <c r="K1" s="1"/>
      <c r="L1" s="1"/>
      <c r="M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>
      <c r="A3" s="2" t="s">
        <v>5</v>
      </c>
      <c r="B3" s="2"/>
      <c r="C3" s="2" t="s">
        <v>6</v>
      </c>
      <c r="D3" s="2" t="s">
        <v>85</v>
      </c>
      <c r="E3" s="3" t="s">
        <v>7</v>
      </c>
      <c r="F3" s="2"/>
      <c r="G3" s="70"/>
      <c r="H3" s="70"/>
      <c r="I3" s="1"/>
      <c r="J3" s="1"/>
      <c r="K3" s="1"/>
      <c r="L3" s="1"/>
      <c r="M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ht="60.75">
      <c r="A5" s="4" t="s">
        <v>8</v>
      </c>
      <c r="B5" s="5" t="s">
        <v>9</v>
      </c>
      <c r="C5" s="6" t="s">
        <v>10</v>
      </c>
      <c r="D5" s="6" t="s">
        <v>11</v>
      </c>
      <c r="E5" s="6" t="s">
        <v>12</v>
      </c>
      <c r="F5" s="6" t="s">
        <v>34</v>
      </c>
      <c r="G5" s="6" t="s">
        <v>35</v>
      </c>
      <c r="H5" s="6" t="s">
        <v>15</v>
      </c>
      <c r="I5" s="6" t="s">
        <v>43</v>
      </c>
      <c r="J5" s="6" t="s">
        <v>17</v>
      </c>
      <c r="K5" s="6"/>
      <c r="L5" s="6" t="s">
        <v>18</v>
      </c>
      <c r="M5" s="7" t="s">
        <v>19</v>
      </c>
    </row>
    <row r="6" spans="1:15">
      <c r="A6" s="4"/>
      <c r="B6" s="5"/>
      <c r="C6" s="6"/>
      <c r="D6" s="6"/>
      <c r="E6" s="6"/>
      <c r="F6" s="6"/>
      <c r="G6" s="6"/>
      <c r="H6" s="6"/>
      <c r="I6" s="6"/>
      <c r="J6" s="6">
        <v>-3998.43</v>
      </c>
      <c r="K6" s="6"/>
      <c r="L6" s="6"/>
      <c r="M6" s="7"/>
    </row>
    <row r="7" spans="1:15">
      <c r="A7" s="3" t="s">
        <v>20</v>
      </c>
      <c r="B7" s="3">
        <v>0</v>
      </c>
      <c r="C7" s="3"/>
      <c r="D7" s="3">
        <v>430.92</v>
      </c>
      <c r="E7" s="3"/>
      <c r="F7" s="8">
        <v>0</v>
      </c>
      <c r="G7" s="3">
        <v>0</v>
      </c>
      <c r="H7" s="3">
        <v>202.09</v>
      </c>
      <c r="I7" s="3">
        <f>SUM(B7:H7)</f>
        <v>633.01</v>
      </c>
      <c r="J7" s="8">
        <v>0</v>
      </c>
      <c r="K7" s="3"/>
      <c r="L7" s="8">
        <v>0</v>
      </c>
      <c r="M7" s="8">
        <v>633.01</v>
      </c>
    </row>
    <row r="8" spans="1:15">
      <c r="A8" s="3" t="s">
        <v>21</v>
      </c>
      <c r="B8" s="3">
        <f>B7</f>
        <v>0</v>
      </c>
      <c r="C8" s="3"/>
      <c r="D8" s="3">
        <v>891.1</v>
      </c>
      <c r="E8" s="3"/>
      <c r="F8" s="3">
        <v>0</v>
      </c>
      <c r="G8" s="9">
        <f t="shared" ref="G8:G14" si="0">G7</f>
        <v>0</v>
      </c>
      <c r="H8" s="9">
        <v>202.09</v>
      </c>
      <c r="I8" s="3">
        <f t="shared" ref="I8:I18" si="1">SUM(B8:H8)</f>
        <v>1093.19</v>
      </c>
      <c r="J8" s="8">
        <v>1315</v>
      </c>
      <c r="K8" s="3"/>
      <c r="L8" s="8">
        <f t="shared" ref="L8:L18" si="2">SUM(J8:K8)</f>
        <v>1315</v>
      </c>
      <c r="M8" s="8">
        <f t="shared" ref="M8:M18" si="3">I8-L8</f>
        <v>-221.80999999999995</v>
      </c>
    </row>
    <row r="9" spans="1:15">
      <c r="A9" s="3" t="s">
        <v>22</v>
      </c>
      <c r="B9" s="3">
        <f>B7</f>
        <v>0</v>
      </c>
      <c r="C9" s="3"/>
      <c r="D9" s="3">
        <v>484.12</v>
      </c>
      <c r="E9" s="3"/>
      <c r="F9" s="3">
        <v>0</v>
      </c>
      <c r="G9" s="9">
        <f t="shared" si="0"/>
        <v>0</v>
      </c>
      <c r="H9" s="9">
        <v>205.08</v>
      </c>
      <c r="I9" s="3">
        <f t="shared" si="1"/>
        <v>689.2</v>
      </c>
      <c r="J9" s="8">
        <v>1163</v>
      </c>
      <c r="K9" s="3"/>
      <c r="L9" s="8">
        <f t="shared" si="2"/>
        <v>1163</v>
      </c>
      <c r="M9" s="8">
        <f t="shared" si="3"/>
        <v>-473.79999999999995</v>
      </c>
    </row>
    <row r="10" spans="1:15">
      <c r="A10" s="3" t="s">
        <v>23</v>
      </c>
      <c r="B10" s="3">
        <f>B7</f>
        <v>0</v>
      </c>
      <c r="C10" s="3"/>
      <c r="D10" s="3">
        <v>444.22</v>
      </c>
      <c r="E10" s="3"/>
      <c r="F10" s="3">
        <v>0</v>
      </c>
      <c r="G10" s="9">
        <f t="shared" si="0"/>
        <v>0</v>
      </c>
      <c r="H10" s="9">
        <v>205.08</v>
      </c>
      <c r="I10" s="3">
        <f t="shared" si="1"/>
        <v>649.30000000000007</v>
      </c>
      <c r="J10" s="8">
        <v>142</v>
      </c>
      <c r="K10" s="3"/>
      <c r="L10" s="8">
        <f t="shared" si="2"/>
        <v>142</v>
      </c>
      <c r="M10" s="8">
        <f t="shared" si="3"/>
        <v>507.30000000000007</v>
      </c>
      <c r="O10" t="s">
        <v>221</v>
      </c>
    </row>
    <row r="11" spans="1:15">
      <c r="A11" s="3" t="s">
        <v>24</v>
      </c>
      <c r="B11" s="3">
        <f>B7</f>
        <v>0</v>
      </c>
      <c r="C11" s="3"/>
      <c r="D11" s="3">
        <v>1082.6199999999999</v>
      </c>
      <c r="E11" s="3"/>
      <c r="F11" s="8">
        <v>0</v>
      </c>
      <c r="G11" s="9">
        <f t="shared" si="0"/>
        <v>0</v>
      </c>
      <c r="H11" s="9">
        <v>205.08</v>
      </c>
      <c r="I11" s="3">
        <f t="shared" si="1"/>
        <v>1287.6999999999998</v>
      </c>
      <c r="J11" s="8">
        <v>1106</v>
      </c>
      <c r="K11" s="3"/>
      <c r="L11" s="8">
        <f t="shared" si="2"/>
        <v>1106</v>
      </c>
      <c r="M11" s="8">
        <f t="shared" si="3"/>
        <v>181.69999999999982</v>
      </c>
    </row>
    <row r="12" spans="1:15">
      <c r="A12" s="3" t="s">
        <v>25</v>
      </c>
      <c r="B12" s="3">
        <f>B7</f>
        <v>0</v>
      </c>
      <c r="C12" s="3"/>
      <c r="D12" s="3">
        <v>457.52</v>
      </c>
      <c r="E12" s="3">
        <v>282.08999999999997</v>
      </c>
      <c r="F12" s="8">
        <v>0</v>
      </c>
      <c r="G12" s="9">
        <f t="shared" si="0"/>
        <v>0</v>
      </c>
      <c r="H12" s="9">
        <v>202.09</v>
      </c>
      <c r="I12" s="3">
        <f t="shared" si="1"/>
        <v>941.69999999999993</v>
      </c>
      <c r="J12" s="8">
        <v>176</v>
      </c>
      <c r="K12" s="3"/>
      <c r="L12" s="8">
        <f t="shared" si="2"/>
        <v>176</v>
      </c>
      <c r="M12" s="8">
        <f t="shared" si="3"/>
        <v>765.69999999999993</v>
      </c>
    </row>
    <row r="13" spans="1:15">
      <c r="A13" s="3" t="s">
        <v>26</v>
      </c>
      <c r="B13" s="3">
        <f>B7</f>
        <v>0</v>
      </c>
      <c r="C13" s="3"/>
      <c r="D13" s="3">
        <v>476.44</v>
      </c>
      <c r="E13" s="3">
        <v>293.76</v>
      </c>
      <c r="F13" s="8">
        <v>0</v>
      </c>
      <c r="G13" s="9">
        <f t="shared" si="0"/>
        <v>0</v>
      </c>
      <c r="H13" s="9">
        <v>202.09</v>
      </c>
      <c r="I13" s="3">
        <f t="shared" si="1"/>
        <v>972.29000000000008</v>
      </c>
      <c r="J13" s="8">
        <v>1159</v>
      </c>
      <c r="K13" s="3"/>
      <c r="L13" s="8">
        <f t="shared" si="2"/>
        <v>1159</v>
      </c>
      <c r="M13" s="8">
        <f t="shared" si="3"/>
        <v>-186.70999999999992</v>
      </c>
    </row>
    <row r="14" spans="1:15">
      <c r="A14" s="3" t="s">
        <v>27</v>
      </c>
      <c r="B14" s="3">
        <f>B8</f>
        <v>0</v>
      </c>
      <c r="C14" s="3"/>
      <c r="D14" s="3">
        <v>448.74</v>
      </c>
      <c r="E14" s="3">
        <v>293.76</v>
      </c>
      <c r="F14" s="8">
        <v>0</v>
      </c>
      <c r="G14" s="9">
        <f t="shared" si="0"/>
        <v>0</v>
      </c>
      <c r="H14" s="9">
        <v>210.75</v>
      </c>
      <c r="I14" s="3">
        <f t="shared" si="1"/>
        <v>953.25</v>
      </c>
      <c r="J14" s="8">
        <v>109</v>
      </c>
      <c r="K14" s="3"/>
      <c r="L14" s="8">
        <f t="shared" si="2"/>
        <v>109</v>
      </c>
      <c r="M14" s="8">
        <f t="shared" si="3"/>
        <v>844.25</v>
      </c>
    </row>
    <row r="15" spans="1:15">
      <c r="A15" s="3" t="s">
        <v>28</v>
      </c>
      <c r="B15" s="3">
        <f>B9</f>
        <v>0</v>
      </c>
      <c r="C15" s="3"/>
      <c r="D15" s="3">
        <v>448.74</v>
      </c>
      <c r="E15" s="3"/>
      <c r="F15" s="8">
        <v>0</v>
      </c>
      <c r="G15" s="9">
        <f>G14</f>
        <v>0</v>
      </c>
      <c r="H15" s="9">
        <v>210.75</v>
      </c>
      <c r="I15" s="3">
        <f t="shared" si="1"/>
        <v>659.49</v>
      </c>
      <c r="J15" s="8">
        <v>110</v>
      </c>
      <c r="K15" s="3"/>
      <c r="L15" s="8">
        <f t="shared" si="2"/>
        <v>110</v>
      </c>
      <c r="M15" s="8">
        <f t="shared" si="3"/>
        <v>549.49</v>
      </c>
    </row>
    <row r="16" spans="1:15">
      <c r="A16" s="3" t="s">
        <v>29</v>
      </c>
      <c r="B16" s="3">
        <f>B10</f>
        <v>0</v>
      </c>
      <c r="C16" s="3"/>
      <c r="D16" s="3">
        <v>504.14</v>
      </c>
      <c r="E16" s="3"/>
      <c r="F16" s="8">
        <v>0</v>
      </c>
      <c r="G16" s="9">
        <f>G15</f>
        <v>0</v>
      </c>
      <c r="H16" s="9">
        <v>210.75</v>
      </c>
      <c r="I16" s="3">
        <f t="shared" si="1"/>
        <v>714.89</v>
      </c>
      <c r="J16" s="8">
        <v>1268.3900000000001</v>
      </c>
      <c r="K16" s="3"/>
      <c r="L16" s="8">
        <f t="shared" si="2"/>
        <v>1268.3900000000001</v>
      </c>
      <c r="M16" s="8">
        <f t="shared" si="3"/>
        <v>-553.50000000000011</v>
      </c>
    </row>
    <row r="17" spans="1:13">
      <c r="A17" s="3" t="s">
        <v>30</v>
      </c>
      <c r="B17" s="3">
        <v>0</v>
      </c>
      <c r="C17" s="3"/>
      <c r="D17" s="3">
        <v>448.74</v>
      </c>
      <c r="E17" s="3"/>
      <c r="F17" s="8">
        <v>0</v>
      </c>
      <c r="G17" s="9">
        <f>G16</f>
        <v>0</v>
      </c>
      <c r="H17" s="9">
        <v>210.75</v>
      </c>
      <c r="I17" s="3">
        <f t="shared" si="1"/>
        <v>659.49</v>
      </c>
      <c r="J17" s="8">
        <v>110</v>
      </c>
      <c r="K17" s="3"/>
      <c r="L17" s="8">
        <f t="shared" si="2"/>
        <v>110</v>
      </c>
      <c r="M17" s="8">
        <f t="shared" si="3"/>
        <v>549.49</v>
      </c>
    </row>
    <row r="18" spans="1:13">
      <c r="A18" s="3" t="s">
        <v>31</v>
      </c>
      <c r="B18" s="3">
        <v>0</v>
      </c>
      <c r="C18" s="3"/>
      <c r="D18" s="3">
        <v>448.74</v>
      </c>
      <c r="E18" s="3"/>
      <c r="F18" s="8">
        <v>0</v>
      </c>
      <c r="G18" s="9">
        <f>G17</f>
        <v>0</v>
      </c>
      <c r="H18" s="9">
        <v>210.75</v>
      </c>
      <c r="I18" s="3">
        <f t="shared" si="1"/>
        <v>659.49</v>
      </c>
      <c r="J18" s="8">
        <v>456.33</v>
      </c>
      <c r="K18" s="3"/>
      <c r="L18" s="8">
        <f t="shared" si="2"/>
        <v>456.33</v>
      </c>
      <c r="M18" s="8">
        <f t="shared" si="3"/>
        <v>203.16000000000003</v>
      </c>
    </row>
    <row r="19" spans="1:13">
      <c r="A19" s="10" t="s">
        <v>32</v>
      </c>
      <c r="B19" s="3">
        <f>SUM(B7:B15)</f>
        <v>0</v>
      </c>
      <c r="C19" s="3">
        <f t="shared" ref="C19:K19" si="4">SUM(C7:C15)</f>
        <v>0</v>
      </c>
      <c r="D19" s="3">
        <f>SUM(D7:D18)</f>
        <v>6566.0399999999991</v>
      </c>
      <c r="E19" s="3">
        <f t="shared" si="4"/>
        <v>869.6099999999999</v>
      </c>
      <c r="F19" s="3">
        <f t="shared" si="4"/>
        <v>0</v>
      </c>
      <c r="G19" s="3">
        <f t="shared" si="4"/>
        <v>0</v>
      </c>
      <c r="H19" s="3">
        <f>SUM(H7:H18)</f>
        <v>2477.35</v>
      </c>
      <c r="I19" s="3">
        <f>SUM(I7:I18)</f>
        <v>9912.9999999999982</v>
      </c>
      <c r="J19" s="8">
        <f>SUM(J6:J18)</f>
        <v>3116.29</v>
      </c>
      <c r="K19" s="3">
        <f t="shared" si="4"/>
        <v>0</v>
      </c>
      <c r="L19" s="3">
        <f>SUM(L7:L18)</f>
        <v>7114.72</v>
      </c>
      <c r="M19" s="8">
        <f>I19-J19</f>
        <v>6796.7099999999982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19"/>
  <sheetViews>
    <sheetView workbookViewId="0">
      <selection activeCell="J19" sqref="J19"/>
    </sheetView>
  </sheetViews>
  <sheetFormatPr defaultRowHeight="15"/>
  <cols>
    <col min="10" max="10" width="10.5703125" customWidth="1"/>
    <col min="12" max="12" width="9.5703125" customWidth="1"/>
    <col min="13" max="13" width="9.28515625" bestFit="1" customWidth="1"/>
  </cols>
  <sheetData>
    <row r="1" spans="1:14">
      <c r="A1" s="71" t="s">
        <v>209</v>
      </c>
      <c r="B1" s="71"/>
      <c r="C1" s="71"/>
      <c r="D1" s="71"/>
      <c r="E1" s="71"/>
      <c r="F1" s="70" t="s">
        <v>86</v>
      </c>
      <c r="G1" s="70"/>
      <c r="H1" s="70"/>
    </row>
    <row r="2" spans="1:14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4">
      <c r="A3" s="12" t="s">
        <v>5</v>
      </c>
      <c r="B3" s="12"/>
      <c r="C3" s="12" t="s">
        <v>6</v>
      </c>
      <c r="D3" s="12">
        <v>986.01</v>
      </c>
      <c r="E3" s="13" t="s">
        <v>7</v>
      </c>
      <c r="F3" s="12"/>
      <c r="G3" s="72"/>
      <c r="H3" s="72"/>
      <c r="I3" s="11"/>
      <c r="J3" s="11"/>
      <c r="K3" s="11"/>
      <c r="L3" s="11"/>
      <c r="M3" s="11"/>
    </row>
    <row r="4" spans="1:14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4" ht="60.75">
      <c r="A5" s="14" t="s">
        <v>8</v>
      </c>
      <c r="B5" s="15" t="s">
        <v>9</v>
      </c>
      <c r="C5" s="16" t="s">
        <v>10</v>
      </c>
      <c r="D5" s="16" t="s">
        <v>11</v>
      </c>
      <c r="E5" s="16" t="s">
        <v>12</v>
      </c>
      <c r="F5" s="16" t="s">
        <v>34</v>
      </c>
      <c r="G5" s="16" t="s">
        <v>35</v>
      </c>
      <c r="H5" s="16" t="s">
        <v>15</v>
      </c>
      <c r="I5" s="16" t="s">
        <v>41</v>
      </c>
      <c r="J5" s="16" t="s">
        <v>17</v>
      </c>
      <c r="K5" s="16"/>
      <c r="L5" s="16" t="s">
        <v>18</v>
      </c>
      <c r="M5" s="17" t="s">
        <v>19</v>
      </c>
    </row>
    <row r="6" spans="1:14">
      <c r="A6" s="14"/>
      <c r="B6" s="15"/>
      <c r="C6" s="16"/>
      <c r="D6" s="16"/>
      <c r="E6" s="16"/>
      <c r="F6" s="16"/>
      <c r="G6" s="16"/>
      <c r="H6" s="16"/>
      <c r="I6" s="16"/>
      <c r="J6" s="16">
        <v>-7730.04</v>
      </c>
      <c r="K6" s="16"/>
      <c r="L6" s="16"/>
      <c r="M6" s="17"/>
    </row>
    <row r="7" spans="1:14">
      <c r="A7" s="13" t="s">
        <v>20</v>
      </c>
      <c r="B7" s="13">
        <v>7343.66</v>
      </c>
      <c r="C7" s="13"/>
      <c r="D7" s="13">
        <v>750.12</v>
      </c>
      <c r="E7" s="13"/>
      <c r="F7" s="18">
        <v>1774.8</v>
      </c>
      <c r="G7" s="13">
        <v>0</v>
      </c>
      <c r="H7" s="13">
        <v>692.59</v>
      </c>
      <c r="I7" s="13">
        <f>SUM(B7:H7)</f>
        <v>10561.17</v>
      </c>
      <c r="J7" s="18">
        <v>7571.06</v>
      </c>
      <c r="K7" s="13"/>
      <c r="L7" s="18">
        <f>SUM(J7:K7)</f>
        <v>7571.06</v>
      </c>
      <c r="M7" s="18">
        <f>I7-L7</f>
        <v>2990.1099999999997</v>
      </c>
    </row>
    <row r="8" spans="1:14">
      <c r="A8" s="13" t="s">
        <v>21</v>
      </c>
      <c r="B8" s="13">
        <v>7343.66</v>
      </c>
      <c r="C8" s="13"/>
      <c r="D8" s="13">
        <v>763.42</v>
      </c>
      <c r="E8" s="13"/>
      <c r="F8" s="18">
        <v>1944.15</v>
      </c>
      <c r="G8" s="13">
        <f>G7</f>
        <v>0</v>
      </c>
      <c r="H8" s="13">
        <v>692.59</v>
      </c>
      <c r="I8" s="13">
        <f t="shared" ref="I8:I18" si="0">SUM(B8:H8)</f>
        <v>10743.82</v>
      </c>
      <c r="J8" s="18">
        <v>12241.36</v>
      </c>
      <c r="K8" s="13"/>
      <c r="L8" s="18">
        <f t="shared" ref="L8:L18" si="1">SUM(J8:K8)</f>
        <v>12241.36</v>
      </c>
      <c r="M8" s="18">
        <f t="shared" ref="M8:M18" si="2">I8-L8</f>
        <v>-1497.5400000000009</v>
      </c>
    </row>
    <row r="9" spans="1:14">
      <c r="A9" s="13" t="s">
        <v>22</v>
      </c>
      <c r="B9" s="13">
        <v>7343.66</v>
      </c>
      <c r="C9" s="13"/>
      <c r="D9" s="13">
        <v>1005.48</v>
      </c>
      <c r="E9" s="13"/>
      <c r="F9" s="18">
        <v>2926.38</v>
      </c>
      <c r="G9" s="13">
        <f>G8</f>
        <v>0</v>
      </c>
      <c r="H9" s="13">
        <v>692.59</v>
      </c>
      <c r="I9" s="13">
        <f t="shared" si="0"/>
        <v>11968.11</v>
      </c>
      <c r="J9" s="18">
        <v>18424.97</v>
      </c>
      <c r="K9" s="13"/>
      <c r="L9" s="18">
        <f t="shared" si="1"/>
        <v>18424.97</v>
      </c>
      <c r="M9" s="18">
        <f t="shared" si="2"/>
        <v>-6456.8600000000006</v>
      </c>
    </row>
    <row r="10" spans="1:14">
      <c r="A10" s="13" t="s">
        <v>23</v>
      </c>
      <c r="B10" s="13">
        <v>7343.66</v>
      </c>
      <c r="C10" s="13"/>
      <c r="D10" s="13">
        <v>1095.92</v>
      </c>
      <c r="E10" s="13"/>
      <c r="F10" s="18">
        <v>2743.48</v>
      </c>
      <c r="G10" s="13">
        <f>G9</f>
        <v>0</v>
      </c>
      <c r="H10" s="13">
        <v>692.59</v>
      </c>
      <c r="I10" s="13">
        <f t="shared" si="0"/>
        <v>11875.65</v>
      </c>
      <c r="J10" s="18">
        <v>10066.950000000001</v>
      </c>
      <c r="K10" s="13"/>
      <c r="L10" s="18">
        <f t="shared" si="1"/>
        <v>10066.950000000001</v>
      </c>
      <c r="M10" s="18">
        <f t="shared" si="2"/>
        <v>1808.6999999999989</v>
      </c>
    </row>
    <row r="11" spans="1:14">
      <c r="A11" s="13" t="s">
        <v>24</v>
      </c>
      <c r="B11" s="13">
        <v>7343.66</v>
      </c>
      <c r="C11" s="13"/>
      <c r="D11" s="13">
        <v>883.12</v>
      </c>
      <c r="E11" s="13">
        <v>70.53</v>
      </c>
      <c r="F11" s="18">
        <v>2248.98</v>
      </c>
      <c r="G11" s="13">
        <f>G10</f>
        <v>0</v>
      </c>
      <c r="H11" s="13">
        <v>692.59</v>
      </c>
      <c r="I11" s="13">
        <f t="shared" si="0"/>
        <v>11238.880000000001</v>
      </c>
      <c r="J11" s="18">
        <v>9655</v>
      </c>
      <c r="K11" s="13"/>
      <c r="L11" s="18">
        <f t="shared" si="1"/>
        <v>9655</v>
      </c>
      <c r="M11" s="18">
        <f t="shared" si="2"/>
        <v>1583.880000000001</v>
      </c>
    </row>
    <row r="12" spans="1:14">
      <c r="A12" s="13" t="s">
        <v>25</v>
      </c>
      <c r="B12" s="13">
        <v>7189.5</v>
      </c>
      <c r="C12" s="13"/>
      <c r="D12" s="13">
        <v>1149.1199999999999</v>
      </c>
      <c r="E12" s="13">
        <v>169.26</v>
      </c>
      <c r="F12" s="18">
        <v>2926.15</v>
      </c>
      <c r="G12" s="13">
        <f>G11</f>
        <v>0</v>
      </c>
      <c r="H12" s="13">
        <v>1147.92</v>
      </c>
      <c r="I12" s="13">
        <f t="shared" si="0"/>
        <v>12581.949999999999</v>
      </c>
      <c r="J12" s="18">
        <v>13398.31</v>
      </c>
      <c r="K12" s="13"/>
      <c r="L12" s="18">
        <f t="shared" si="1"/>
        <v>13398.31</v>
      </c>
      <c r="M12" s="18">
        <f t="shared" si="2"/>
        <v>-816.36000000000058</v>
      </c>
    </row>
    <row r="13" spans="1:14">
      <c r="A13" s="13" t="s">
        <v>26</v>
      </c>
      <c r="B13" s="13">
        <v>7189.5</v>
      </c>
      <c r="C13" s="13"/>
      <c r="D13" s="13">
        <v>1564.68</v>
      </c>
      <c r="E13" s="13">
        <v>176.26</v>
      </c>
      <c r="F13" s="18">
        <v>3989.9</v>
      </c>
      <c r="G13">
        <v>0</v>
      </c>
      <c r="H13" s="13">
        <v>1147.92</v>
      </c>
      <c r="I13" s="13">
        <f t="shared" si="0"/>
        <v>14068.26</v>
      </c>
      <c r="J13" s="18">
        <v>15332.14</v>
      </c>
      <c r="K13" s="13"/>
      <c r="L13" s="18">
        <f t="shared" si="1"/>
        <v>15332.14</v>
      </c>
      <c r="M13" s="18">
        <f t="shared" si="2"/>
        <v>-1263.8799999999992</v>
      </c>
    </row>
    <row r="14" spans="1:14">
      <c r="A14" s="13" t="s">
        <v>27</v>
      </c>
      <c r="B14" s="13">
        <v>7505.02</v>
      </c>
      <c r="C14" s="13"/>
      <c r="D14" s="13">
        <v>1119.08</v>
      </c>
      <c r="E14" s="13">
        <v>176.26</v>
      </c>
      <c r="F14" s="18">
        <v>2874.26</v>
      </c>
      <c r="G14" s="13">
        <f>G12</f>
        <v>0</v>
      </c>
      <c r="H14" s="13">
        <v>723.32</v>
      </c>
      <c r="I14" s="13">
        <f t="shared" si="0"/>
        <v>12397.94</v>
      </c>
      <c r="J14" s="18">
        <v>32364.03</v>
      </c>
      <c r="K14" s="13"/>
      <c r="L14" s="18">
        <f t="shared" si="1"/>
        <v>32364.03</v>
      </c>
      <c r="M14" s="18">
        <f t="shared" si="2"/>
        <v>-19966.089999999997</v>
      </c>
      <c r="N14" s="20"/>
    </row>
    <row r="15" spans="1:14">
      <c r="A15" s="13" t="s">
        <v>28</v>
      </c>
      <c r="B15" s="13">
        <v>7505.02</v>
      </c>
      <c r="C15" s="13"/>
      <c r="D15" s="13">
        <v>1285.48</v>
      </c>
      <c r="E15" s="13"/>
      <c r="F15" s="18">
        <v>3281.38</v>
      </c>
      <c r="G15" s="13">
        <v>0</v>
      </c>
      <c r="H15" s="13">
        <v>723.32</v>
      </c>
      <c r="I15" s="13">
        <f t="shared" si="0"/>
        <v>12795.2</v>
      </c>
      <c r="J15" s="18">
        <v>30749.38</v>
      </c>
      <c r="K15" s="18"/>
      <c r="L15" s="18">
        <f t="shared" si="1"/>
        <v>30749.38</v>
      </c>
      <c r="M15" s="18">
        <f t="shared" si="2"/>
        <v>-17954.18</v>
      </c>
    </row>
    <row r="16" spans="1:14">
      <c r="A16" s="13" t="s">
        <v>29</v>
      </c>
      <c r="B16" s="13">
        <v>7505.02</v>
      </c>
      <c r="C16" s="13"/>
      <c r="D16" s="13">
        <v>1072.17</v>
      </c>
      <c r="E16" s="13"/>
      <c r="F16" s="18">
        <v>2737.3</v>
      </c>
      <c r="G16" s="13">
        <v>0</v>
      </c>
      <c r="H16" s="13">
        <v>723.32</v>
      </c>
      <c r="I16" s="13">
        <f t="shared" si="0"/>
        <v>12037.810000000001</v>
      </c>
      <c r="J16" s="18">
        <v>5171</v>
      </c>
      <c r="K16" s="18"/>
      <c r="L16" s="18">
        <f t="shared" si="1"/>
        <v>5171</v>
      </c>
      <c r="M16" s="18">
        <f t="shared" si="2"/>
        <v>6866.8100000000013</v>
      </c>
    </row>
    <row r="17" spans="1:15">
      <c r="A17" s="13" t="s">
        <v>30</v>
      </c>
      <c r="B17" s="13">
        <v>7505.02</v>
      </c>
      <c r="C17" s="13"/>
      <c r="D17" s="13">
        <v>1052.5999999999999</v>
      </c>
      <c r="E17" s="13"/>
      <c r="F17" s="18">
        <v>2687.34</v>
      </c>
      <c r="G17" s="13">
        <v>0</v>
      </c>
      <c r="H17" s="13">
        <v>723.32</v>
      </c>
      <c r="I17" s="13">
        <f t="shared" si="0"/>
        <v>11968.28</v>
      </c>
      <c r="J17" s="18">
        <v>3717</v>
      </c>
      <c r="K17" s="18"/>
      <c r="L17" s="18">
        <f t="shared" si="1"/>
        <v>3717</v>
      </c>
      <c r="M17" s="18">
        <f t="shared" si="2"/>
        <v>8251.2800000000007</v>
      </c>
    </row>
    <row r="18" spans="1:15">
      <c r="A18" s="13" t="s">
        <v>31</v>
      </c>
      <c r="B18" s="13">
        <v>7505.02</v>
      </c>
      <c r="C18" s="13"/>
      <c r="D18" s="13">
        <v>1246.5</v>
      </c>
      <c r="E18" s="13"/>
      <c r="F18" s="18">
        <v>3182.4</v>
      </c>
      <c r="G18" s="13">
        <v>0</v>
      </c>
      <c r="H18" s="13">
        <v>723.32</v>
      </c>
      <c r="I18" s="13">
        <f t="shared" si="0"/>
        <v>12657.24</v>
      </c>
      <c r="J18" s="18">
        <v>8341.57</v>
      </c>
      <c r="K18" s="18"/>
      <c r="L18" s="18">
        <f t="shared" si="1"/>
        <v>8341.57</v>
      </c>
      <c r="M18" s="18">
        <f t="shared" si="2"/>
        <v>4315.67</v>
      </c>
    </row>
    <row r="19" spans="1:15">
      <c r="A19" s="19" t="s">
        <v>32</v>
      </c>
      <c r="B19" s="13">
        <f>SUM(B7:B18)</f>
        <v>88622.400000000023</v>
      </c>
      <c r="C19" s="13">
        <f>SUM(C7:C15)</f>
        <v>0</v>
      </c>
      <c r="D19" s="13">
        <f>SUM(D7:D18)</f>
        <v>12987.69</v>
      </c>
      <c r="E19" s="13">
        <f>SUM(E7:E15)</f>
        <v>592.30999999999995</v>
      </c>
      <c r="F19" s="13">
        <f>SUM(F7:F18)</f>
        <v>33316.519999999997</v>
      </c>
      <c r="G19" s="13">
        <f>SUM(G7:G15)</f>
        <v>0</v>
      </c>
      <c r="H19" s="13">
        <f>SUM(H7:H18)</f>
        <v>9375.39</v>
      </c>
      <c r="I19" s="13">
        <f>SUM(I7:I18)</f>
        <v>144894.31</v>
      </c>
      <c r="J19" s="18">
        <f>SUM(J6:J18)</f>
        <v>159302.73000000001</v>
      </c>
      <c r="K19" s="13">
        <f>SUM(K7:K15)</f>
        <v>0</v>
      </c>
      <c r="L19" s="18">
        <f>SUM(L7:L18)</f>
        <v>167032.76999999999</v>
      </c>
      <c r="M19" s="18">
        <f>I19-J19</f>
        <v>-14408.420000000013</v>
      </c>
      <c r="O19" t="s">
        <v>212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J19" sqref="J19"/>
    </sheetView>
  </sheetViews>
  <sheetFormatPr defaultRowHeight="15"/>
  <sheetData>
    <row r="1" spans="1:13">
      <c r="A1" s="70" t="s">
        <v>209</v>
      </c>
      <c r="B1" s="70"/>
      <c r="C1" s="70"/>
      <c r="D1" s="70"/>
      <c r="E1" s="70"/>
      <c r="F1" s="70" t="s">
        <v>87</v>
      </c>
      <c r="G1" s="70"/>
      <c r="H1" s="70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5</v>
      </c>
      <c r="B3" s="2"/>
      <c r="C3" s="2" t="s">
        <v>6</v>
      </c>
      <c r="D3" s="2">
        <v>834.5</v>
      </c>
      <c r="E3" s="3" t="s">
        <v>7</v>
      </c>
      <c r="F3" s="2"/>
      <c r="G3" s="70"/>
      <c r="H3" s="70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8</v>
      </c>
      <c r="B5" s="5" t="s">
        <v>9</v>
      </c>
      <c r="C5" s="6" t="s">
        <v>10</v>
      </c>
      <c r="D5" s="6" t="s">
        <v>11</v>
      </c>
      <c r="E5" s="6" t="s">
        <v>12</v>
      </c>
      <c r="F5" s="6" t="s">
        <v>34</v>
      </c>
      <c r="G5" s="6" t="s">
        <v>35</v>
      </c>
      <c r="H5" s="6" t="s">
        <v>15</v>
      </c>
      <c r="I5" s="6" t="s">
        <v>43</v>
      </c>
      <c r="J5" s="6" t="s">
        <v>17</v>
      </c>
      <c r="K5" s="6"/>
      <c r="L5" s="6" t="s">
        <v>18</v>
      </c>
      <c r="M5" s="7" t="s">
        <v>19</v>
      </c>
    </row>
    <row r="6" spans="1:13">
      <c r="A6" s="4"/>
      <c r="B6" s="5"/>
      <c r="C6" s="6"/>
      <c r="D6" s="6"/>
      <c r="E6" s="6"/>
      <c r="F6" s="6"/>
      <c r="G6" s="6"/>
      <c r="H6" s="6"/>
      <c r="I6" s="6"/>
      <c r="J6" s="6">
        <v>-3150.54</v>
      </c>
      <c r="K6" s="6"/>
      <c r="L6" s="6"/>
      <c r="M6" s="7"/>
    </row>
    <row r="7" spans="1:13">
      <c r="A7" s="3" t="s">
        <v>20</v>
      </c>
      <c r="B7" s="3">
        <v>6317.17</v>
      </c>
      <c r="C7" s="3"/>
      <c r="D7" s="3">
        <v>1189.02</v>
      </c>
      <c r="E7" s="3"/>
      <c r="F7" s="8">
        <v>2916.92</v>
      </c>
      <c r="G7" s="3">
        <v>166.9</v>
      </c>
      <c r="H7" s="3">
        <v>584.15</v>
      </c>
      <c r="I7" s="3">
        <f>SUM(B7:H7)</f>
        <v>11174.16</v>
      </c>
      <c r="J7" s="8">
        <v>11352.86</v>
      </c>
      <c r="K7" s="3"/>
      <c r="L7" s="8">
        <f>SUM(J7:K7)</f>
        <v>11352.86</v>
      </c>
      <c r="M7" s="8">
        <f>I7-L7</f>
        <v>-178.70000000000073</v>
      </c>
    </row>
    <row r="8" spans="1:13">
      <c r="A8" s="3" t="s">
        <v>21</v>
      </c>
      <c r="B8" s="3">
        <v>6317.17</v>
      </c>
      <c r="C8" s="3"/>
      <c r="D8" s="3">
        <v>931</v>
      </c>
      <c r="E8" s="3"/>
      <c r="F8" s="8">
        <v>2438.66</v>
      </c>
      <c r="G8" s="3">
        <v>166.9</v>
      </c>
      <c r="H8" s="3">
        <v>584.15</v>
      </c>
      <c r="I8" s="3">
        <f t="shared" ref="I8:I18" si="0">SUM(B8:H8)</f>
        <v>10437.879999999999</v>
      </c>
      <c r="J8" s="8">
        <v>10879.37</v>
      </c>
      <c r="K8" s="3"/>
      <c r="L8" s="8">
        <f t="shared" ref="L8:L18" si="1">SUM(J8:K8)</f>
        <v>10879.37</v>
      </c>
      <c r="M8" s="8">
        <f t="shared" ref="M8:M18" si="2">I8-L8</f>
        <v>-441.4900000000016</v>
      </c>
    </row>
    <row r="9" spans="1:13">
      <c r="A9" s="3" t="s">
        <v>22</v>
      </c>
      <c r="B9" s="3">
        <v>6317.17</v>
      </c>
      <c r="C9" s="3"/>
      <c r="D9" s="3">
        <v>1103.9000000000001</v>
      </c>
      <c r="E9" s="3"/>
      <c r="F9" s="8">
        <v>2811.23</v>
      </c>
      <c r="G9" s="3">
        <v>166.9</v>
      </c>
      <c r="H9" s="3">
        <v>584.15</v>
      </c>
      <c r="I9" s="3">
        <f t="shared" si="0"/>
        <v>10983.349999999999</v>
      </c>
      <c r="J9" s="8">
        <v>9687.0400000000009</v>
      </c>
      <c r="K9" s="3"/>
      <c r="L9" s="8">
        <f t="shared" si="1"/>
        <v>9687.0400000000009</v>
      </c>
      <c r="M9" s="8">
        <f t="shared" si="2"/>
        <v>1296.3099999999977</v>
      </c>
    </row>
    <row r="10" spans="1:13">
      <c r="A10" s="3" t="s">
        <v>23</v>
      </c>
      <c r="B10" s="3">
        <v>6317.17</v>
      </c>
      <c r="C10" s="3"/>
      <c r="D10" s="3">
        <v>891.1</v>
      </c>
      <c r="E10" s="3"/>
      <c r="F10" s="8">
        <v>2269.31</v>
      </c>
      <c r="G10" s="3">
        <v>166.9</v>
      </c>
      <c r="H10" s="3">
        <v>584.15</v>
      </c>
      <c r="I10" s="3">
        <f t="shared" si="0"/>
        <v>10228.629999999999</v>
      </c>
      <c r="J10" s="8">
        <v>10936.9</v>
      </c>
      <c r="K10" s="3"/>
      <c r="L10" s="8">
        <f t="shared" si="1"/>
        <v>10936.9</v>
      </c>
      <c r="M10" s="8">
        <f t="shared" si="2"/>
        <v>-708.27000000000044</v>
      </c>
    </row>
    <row r="11" spans="1:13">
      <c r="A11" s="3" t="s">
        <v>24</v>
      </c>
      <c r="B11" s="3">
        <v>6317.17</v>
      </c>
      <c r="C11" s="3"/>
      <c r="D11" s="3">
        <v>984.2</v>
      </c>
      <c r="E11" s="3">
        <v>98.74</v>
      </c>
      <c r="F11" s="8">
        <v>2506.4</v>
      </c>
      <c r="G11" s="3">
        <v>166.9</v>
      </c>
      <c r="H11" s="3">
        <v>584.15</v>
      </c>
      <c r="I11" s="3">
        <f t="shared" si="0"/>
        <v>10657.56</v>
      </c>
      <c r="J11" s="8">
        <v>6279.08</v>
      </c>
      <c r="K11" s="3"/>
      <c r="L11" s="8">
        <f t="shared" si="1"/>
        <v>6279.08</v>
      </c>
      <c r="M11" s="8">
        <f t="shared" si="2"/>
        <v>4378.4799999999996</v>
      </c>
    </row>
    <row r="12" spans="1:13">
      <c r="A12" s="3" t="s">
        <v>25</v>
      </c>
      <c r="B12" s="3">
        <v>6672.78</v>
      </c>
      <c r="C12" s="3"/>
      <c r="D12" s="3">
        <v>1146.46</v>
      </c>
      <c r="E12" s="3">
        <v>197.47</v>
      </c>
      <c r="F12" s="8">
        <v>2919.61</v>
      </c>
      <c r="G12" s="3">
        <v>174.6</v>
      </c>
      <c r="H12" s="3">
        <v>580.58000000000004</v>
      </c>
      <c r="I12" s="3">
        <f t="shared" si="0"/>
        <v>11691.5</v>
      </c>
      <c r="J12" s="8">
        <v>10634.27</v>
      </c>
      <c r="K12" s="3"/>
      <c r="L12" s="8">
        <f t="shared" si="1"/>
        <v>10634.27</v>
      </c>
      <c r="M12" s="8">
        <f t="shared" si="2"/>
        <v>1057.2299999999996</v>
      </c>
    </row>
    <row r="13" spans="1:13">
      <c r="A13" s="3" t="s">
        <v>26</v>
      </c>
      <c r="B13" s="3">
        <v>6672.78</v>
      </c>
      <c r="C13" s="3"/>
      <c r="D13" s="3">
        <v>1246.72</v>
      </c>
      <c r="E13" s="3">
        <v>205.63</v>
      </c>
      <c r="F13" s="8">
        <v>3055.09</v>
      </c>
      <c r="G13" s="3">
        <v>174.6</v>
      </c>
      <c r="H13" s="3">
        <v>580.58000000000004</v>
      </c>
      <c r="I13" s="3">
        <f t="shared" si="0"/>
        <v>11935.400000000001</v>
      </c>
      <c r="J13" s="8">
        <v>11095.57</v>
      </c>
      <c r="K13" s="3"/>
      <c r="L13" s="8">
        <f t="shared" si="1"/>
        <v>11095.57</v>
      </c>
      <c r="M13" s="8">
        <f t="shared" si="2"/>
        <v>839.83000000000175</v>
      </c>
    </row>
    <row r="14" spans="1:13">
      <c r="A14" s="3" t="s">
        <v>27</v>
      </c>
      <c r="B14" s="3">
        <v>6961.48</v>
      </c>
      <c r="C14" s="3"/>
      <c r="D14" s="3">
        <v>1000.17</v>
      </c>
      <c r="E14" s="3">
        <v>205.63</v>
      </c>
      <c r="F14" s="8">
        <v>2564.56</v>
      </c>
      <c r="G14" s="3">
        <v>174.6</v>
      </c>
      <c r="H14" s="3">
        <v>605.49</v>
      </c>
      <c r="I14" s="3">
        <f t="shared" si="0"/>
        <v>11511.93</v>
      </c>
      <c r="J14" s="8">
        <v>12670.08</v>
      </c>
      <c r="K14" s="3"/>
      <c r="L14" s="8">
        <f t="shared" si="1"/>
        <v>12670.08</v>
      </c>
      <c r="M14" s="8">
        <f t="shared" si="2"/>
        <v>-1158.1499999999996</v>
      </c>
    </row>
    <row r="15" spans="1:13">
      <c r="A15" s="3" t="s">
        <v>28</v>
      </c>
      <c r="B15" s="3">
        <v>6961.48</v>
      </c>
      <c r="C15" s="3"/>
      <c r="D15" s="3">
        <v>1290.82</v>
      </c>
      <c r="E15" s="3"/>
      <c r="F15" s="8">
        <v>3295.52</v>
      </c>
      <c r="G15" s="3">
        <v>174.6</v>
      </c>
      <c r="H15" s="3">
        <v>605.49</v>
      </c>
      <c r="I15" s="3">
        <f t="shared" si="0"/>
        <v>12327.91</v>
      </c>
      <c r="J15" s="8">
        <v>9970.43</v>
      </c>
      <c r="K15" s="3"/>
      <c r="L15" s="8">
        <f t="shared" si="1"/>
        <v>9970.43</v>
      </c>
      <c r="M15" s="8">
        <f t="shared" si="2"/>
        <v>2357.4799999999996</v>
      </c>
    </row>
    <row r="16" spans="1:13">
      <c r="A16" s="3" t="s">
        <v>29</v>
      </c>
      <c r="B16" s="3">
        <v>6961.48</v>
      </c>
      <c r="C16" s="3"/>
      <c r="D16" s="3">
        <v>1110.77</v>
      </c>
      <c r="E16" s="3"/>
      <c r="F16" s="8">
        <v>2835.84</v>
      </c>
      <c r="G16" s="3">
        <v>174.6</v>
      </c>
      <c r="H16" s="3">
        <v>605.49</v>
      </c>
      <c r="I16" s="3">
        <f t="shared" si="0"/>
        <v>11688.18</v>
      </c>
      <c r="J16" s="8">
        <v>10014.02</v>
      </c>
      <c r="K16" s="3"/>
      <c r="L16" s="8">
        <f t="shared" si="1"/>
        <v>10014.02</v>
      </c>
      <c r="M16" s="8">
        <f t="shared" si="2"/>
        <v>1674.1599999999999</v>
      </c>
    </row>
    <row r="17" spans="1:13">
      <c r="A17" s="3" t="s">
        <v>30</v>
      </c>
      <c r="B17" s="3">
        <v>6961.48</v>
      </c>
      <c r="C17" s="3"/>
      <c r="D17" s="3">
        <v>1069.22</v>
      </c>
      <c r="E17" s="3"/>
      <c r="F17" s="8">
        <v>2729.76</v>
      </c>
      <c r="G17" s="3">
        <v>174.6</v>
      </c>
      <c r="H17" s="3">
        <v>605.49</v>
      </c>
      <c r="I17" s="3">
        <f t="shared" si="0"/>
        <v>11540.55</v>
      </c>
      <c r="J17" s="8">
        <v>12878.22</v>
      </c>
      <c r="K17" s="3"/>
      <c r="L17" s="8">
        <f t="shared" si="1"/>
        <v>12878.22</v>
      </c>
      <c r="M17" s="8">
        <f t="shared" si="2"/>
        <v>-1337.67</v>
      </c>
    </row>
    <row r="18" spans="1:13">
      <c r="A18" s="3" t="s">
        <v>31</v>
      </c>
      <c r="B18" s="3">
        <v>6961.48</v>
      </c>
      <c r="C18" s="3"/>
      <c r="D18" s="3">
        <v>803.3</v>
      </c>
      <c r="E18" s="3"/>
      <c r="F18" s="8">
        <v>2050.88</v>
      </c>
      <c r="G18" s="3">
        <v>174.6</v>
      </c>
      <c r="H18" s="3">
        <v>605.49</v>
      </c>
      <c r="I18" s="3">
        <f t="shared" si="0"/>
        <v>10595.75</v>
      </c>
      <c r="J18" s="8">
        <v>9633.09</v>
      </c>
      <c r="K18" s="3"/>
      <c r="L18" s="8">
        <f t="shared" si="1"/>
        <v>9633.09</v>
      </c>
      <c r="M18" s="8">
        <f t="shared" si="2"/>
        <v>962.65999999999985</v>
      </c>
    </row>
    <row r="19" spans="1:13">
      <c r="A19" s="10" t="s">
        <v>32</v>
      </c>
      <c r="B19" s="3">
        <f>SUM(B7:B18)</f>
        <v>79738.809999999983</v>
      </c>
      <c r="C19" s="3">
        <f>SUM(C7:C15)</f>
        <v>0</v>
      </c>
      <c r="D19" s="3">
        <f>SUM(D7:D18)</f>
        <v>12766.679999999998</v>
      </c>
      <c r="E19" s="3">
        <f>SUM(E7:E15)</f>
        <v>707.47</v>
      </c>
      <c r="F19" s="3">
        <f>SUM(F7:F18)</f>
        <v>32393.780000000002</v>
      </c>
      <c r="G19" s="3">
        <f>SUM(G7:G18)</f>
        <v>2056.6999999999998</v>
      </c>
      <c r="H19" s="3">
        <f>SUM(H7:H18)</f>
        <v>7109.3599999999988</v>
      </c>
      <c r="I19" s="3">
        <f>SUM(I7:I18)</f>
        <v>134772.79999999999</v>
      </c>
      <c r="J19" s="3">
        <f>SUM(J6:J18)</f>
        <v>122880.39000000003</v>
      </c>
      <c r="K19" s="3">
        <f>SUM(K7:K15)</f>
        <v>0</v>
      </c>
      <c r="L19" s="3">
        <f>SUM(L7:L18)</f>
        <v>126030.93000000001</v>
      </c>
      <c r="M19" s="8">
        <f>I19-J19</f>
        <v>11892.40999999996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J19" sqref="J19"/>
    </sheetView>
  </sheetViews>
  <sheetFormatPr defaultRowHeight="15"/>
  <sheetData>
    <row r="1" spans="1:13">
      <c r="A1" s="72" t="s">
        <v>214</v>
      </c>
      <c r="B1" s="72"/>
      <c r="C1" s="72"/>
      <c r="D1" s="72"/>
      <c r="E1" s="72"/>
      <c r="F1" s="72" t="s">
        <v>88</v>
      </c>
      <c r="G1" s="72"/>
      <c r="H1" s="72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5</v>
      </c>
      <c r="B3" s="12"/>
      <c r="C3" s="12" t="s">
        <v>6</v>
      </c>
      <c r="D3" s="12">
        <v>415.2</v>
      </c>
      <c r="E3" s="13" t="s">
        <v>7</v>
      </c>
      <c r="F3" s="12"/>
      <c r="G3" s="72"/>
      <c r="H3" s="72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8</v>
      </c>
      <c r="B5" s="15" t="s">
        <v>9</v>
      </c>
      <c r="C5" s="16" t="s">
        <v>10</v>
      </c>
      <c r="D5" s="16" t="s">
        <v>11</v>
      </c>
      <c r="E5" s="16" t="s">
        <v>12</v>
      </c>
      <c r="F5" s="16" t="s">
        <v>34</v>
      </c>
      <c r="G5" s="16" t="s">
        <v>35</v>
      </c>
      <c r="H5" s="16" t="s">
        <v>15</v>
      </c>
      <c r="I5" s="16" t="s">
        <v>16</v>
      </c>
      <c r="J5" s="16" t="s">
        <v>17</v>
      </c>
      <c r="K5" s="16"/>
      <c r="L5" s="16" t="s">
        <v>18</v>
      </c>
      <c r="M5" s="17" t="s">
        <v>19</v>
      </c>
    </row>
    <row r="6" spans="1:13">
      <c r="A6" s="14"/>
      <c r="B6" s="15"/>
      <c r="C6" s="16"/>
      <c r="D6" s="16"/>
      <c r="E6" s="16"/>
      <c r="F6" s="16"/>
      <c r="G6" s="16"/>
      <c r="H6" s="16"/>
      <c r="I6" s="16"/>
      <c r="J6" s="16">
        <v>-29319.61</v>
      </c>
      <c r="K6" s="16"/>
      <c r="L6" s="16"/>
      <c r="M6" s="17"/>
    </row>
    <row r="7" spans="1:13">
      <c r="A7" s="13" t="s">
        <v>20</v>
      </c>
      <c r="B7" s="13">
        <v>3143.06</v>
      </c>
      <c r="C7" s="13"/>
      <c r="D7" s="13">
        <v>204.82</v>
      </c>
      <c r="E7" s="13"/>
      <c r="F7" s="18">
        <v>521.6</v>
      </c>
      <c r="G7" s="13">
        <v>114.28</v>
      </c>
      <c r="H7" s="13">
        <v>290.64</v>
      </c>
      <c r="I7" s="13">
        <f>SUM(B7:H7)</f>
        <v>4274.4000000000005</v>
      </c>
      <c r="J7" s="18">
        <v>2267.92</v>
      </c>
      <c r="K7" s="13"/>
      <c r="L7" s="18">
        <v>2237.92</v>
      </c>
      <c r="M7" s="18">
        <f>I7-L7</f>
        <v>2036.4800000000005</v>
      </c>
    </row>
    <row r="8" spans="1:13">
      <c r="A8" s="13" t="s">
        <v>21</v>
      </c>
      <c r="B8" s="13">
        <v>3143.06</v>
      </c>
      <c r="C8" s="13"/>
      <c r="D8" s="13">
        <v>178.22</v>
      </c>
      <c r="E8" s="13"/>
      <c r="F8" s="18">
        <v>453.86</v>
      </c>
      <c r="G8" s="13">
        <v>114.28</v>
      </c>
      <c r="H8" s="21">
        <v>290.64</v>
      </c>
      <c r="I8" s="13">
        <f t="shared" ref="I8:I18" si="0">SUM(B8:H8)</f>
        <v>4180.0600000000004</v>
      </c>
      <c r="J8" s="18">
        <v>2058.5500000000002</v>
      </c>
      <c r="K8" s="13"/>
      <c r="L8" s="18">
        <f t="shared" ref="L8:L18" si="1">SUM(J8:K8)</f>
        <v>2058.5500000000002</v>
      </c>
      <c r="M8" s="18">
        <f t="shared" ref="M8:M18" si="2">I8-L8</f>
        <v>2121.5100000000002</v>
      </c>
    </row>
    <row r="9" spans="1:13">
      <c r="A9" s="13" t="s">
        <v>22</v>
      </c>
      <c r="B9" s="13">
        <v>3143.06</v>
      </c>
      <c r="C9" s="13"/>
      <c r="D9" s="13">
        <v>231.42</v>
      </c>
      <c r="E9" s="13"/>
      <c r="F9" s="18">
        <v>589.34</v>
      </c>
      <c r="G9" s="13">
        <v>114.28</v>
      </c>
      <c r="H9" s="21">
        <v>290.64</v>
      </c>
      <c r="I9" s="13">
        <f t="shared" si="0"/>
        <v>4368.7400000000007</v>
      </c>
      <c r="J9" s="18">
        <v>4070.01</v>
      </c>
      <c r="K9" s="13"/>
      <c r="L9" s="18">
        <f t="shared" si="1"/>
        <v>4070.01</v>
      </c>
      <c r="M9" s="18">
        <f t="shared" si="2"/>
        <v>298.73000000000047</v>
      </c>
    </row>
    <row r="10" spans="1:13">
      <c r="A10" s="13" t="s">
        <v>23</v>
      </c>
      <c r="B10" s="13">
        <v>3143.06</v>
      </c>
      <c r="C10" s="13"/>
      <c r="D10" s="13">
        <v>204.82</v>
      </c>
      <c r="E10" s="13"/>
      <c r="F10" s="18">
        <v>521.6</v>
      </c>
      <c r="G10" s="13">
        <v>114.28</v>
      </c>
      <c r="H10" s="21">
        <v>290.64</v>
      </c>
      <c r="I10" s="13">
        <f t="shared" si="0"/>
        <v>4274.4000000000005</v>
      </c>
      <c r="J10" s="18">
        <v>2104.87</v>
      </c>
      <c r="K10" s="13"/>
      <c r="L10" s="18">
        <f t="shared" si="1"/>
        <v>2104.87</v>
      </c>
      <c r="M10" s="18">
        <f t="shared" si="2"/>
        <v>2169.5300000000007</v>
      </c>
    </row>
    <row r="11" spans="1:13">
      <c r="A11" s="13" t="s">
        <v>24</v>
      </c>
      <c r="B11" s="13">
        <v>3143.06</v>
      </c>
      <c r="C11" s="13"/>
      <c r="D11" s="13">
        <v>218.12</v>
      </c>
      <c r="E11" s="13"/>
      <c r="F11" s="18">
        <v>555.47</v>
      </c>
      <c r="G11" s="13">
        <v>114.28</v>
      </c>
      <c r="H11" s="21">
        <v>290.64</v>
      </c>
      <c r="I11" s="13">
        <f t="shared" si="0"/>
        <v>4321.57</v>
      </c>
      <c r="J11" s="18">
        <v>2153.35</v>
      </c>
      <c r="K11" s="13"/>
      <c r="L11" s="18">
        <f t="shared" si="1"/>
        <v>2153.35</v>
      </c>
      <c r="M11" s="18">
        <f t="shared" si="2"/>
        <v>2168.2199999999998</v>
      </c>
    </row>
    <row r="12" spans="1:13">
      <c r="A12" s="13" t="s">
        <v>25</v>
      </c>
      <c r="B12" s="13">
        <v>3143.07</v>
      </c>
      <c r="C12" s="13"/>
      <c r="D12" s="13">
        <v>430.92</v>
      </c>
      <c r="E12" s="13"/>
      <c r="F12" s="18">
        <v>1097.3900000000001</v>
      </c>
      <c r="G12" s="13">
        <v>63.44</v>
      </c>
      <c r="H12" s="21">
        <v>290.64</v>
      </c>
      <c r="I12" s="13">
        <f t="shared" si="0"/>
        <v>5025.46</v>
      </c>
      <c r="J12" s="18">
        <v>3465.95</v>
      </c>
      <c r="K12" s="13"/>
      <c r="L12" s="18">
        <f t="shared" si="1"/>
        <v>3465.95</v>
      </c>
      <c r="M12" s="18">
        <f t="shared" si="2"/>
        <v>1559.5100000000002</v>
      </c>
    </row>
    <row r="13" spans="1:13">
      <c r="A13" s="13" t="s">
        <v>26</v>
      </c>
      <c r="B13" s="13">
        <v>3143.07</v>
      </c>
      <c r="C13" s="13"/>
      <c r="D13" s="13">
        <v>351.79</v>
      </c>
      <c r="E13" s="13"/>
      <c r="F13" s="18">
        <v>860.3</v>
      </c>
      <c r="G13" s="13">
        <v>63.44</v>
      </c>
      <c r="H13" s="21">
        <v>290.64</v>
      </c>
      <c r="I13" s="13">
        <f t="shared" si="0"/>
        <v>4709.24</v>
      </c>
      <c r="J13" s="18">
        <v>3007.61</v>
      </c>
      <c r="K13" s="13"/>
      <c r="L13" s="18">
        <f t="shared" si="1"/>
        <v>3007.61</v>
      </c>
      <c r="M13" s="18">
        <f t="shared" si="2"/>
        <v>1701.6299999999997</v>
      </c>
    </row>
    <row r="14" spans="1:13">
      <c r="A14" s="13" t="s">
        <v>27</v>
      </c>
      <c r="B14" s="13">
        <v>3280.08</v>
      </c>
      <c r="C14" s="13"/>
      <c r="D14" s="13">
        <v>254.84</v>
      </c>
      <c r="E14" s="13"/>
      <c r="F14" s="18">
        <v>655.82</v>
      </c>
      <c r="G14" s="13">
        <v>63.54</v>
      </c>
      <c r="H14" s="21">
        <v>303.10000000000002</v>
      </c>
      <c r="I14" s="13">
        <f t="shared" si="0"/>
        <v>4557.38</v>
      </c>
      <c r="J14" s="18">
        <v>5786.52</v>
      </c>
      <c r="K14" s="13"/>
      <c r="L14" s="18">
        <f t="shared" si="1"/>
        <v>5786.52</v>
      </c>
      <c r="M14" s="18">
        <f t="shared" si="2"/>
        <v>-1229.1400000000003</v>
      </c>
    </row>
    <row r="15" spans="1:13">
      <c r="A15" s="13" t="s">
        <v>28</v>
      </c>
      <c r="B15" s="13">
        <v>3280.08</v>
      </c>
      <c r="C15" s="13"/>
      <c r="D15" s="13">
        <v>4520.6400000000003</v>
      </c>
      <c r="E15" s="13"/>
      <c r="F15" s="18">
        <v>11541.5</v>
      </c>
      <c r="G15" s="13">
        <v>63.54</v>
      </c>
      <c r="H15" s="21">
        <v>303.10000000000002</v>
      </c>
      <c r="I15" s="13">
        <f t="shared" si="0"/>
        <v>19708.86</v>
      </c>
      <c r="J15" s="18">
        <v>3136.38</v>
      </c>
      <c r="K15" s="13"/>
      <c r="L15" s="18">
        <f t="shared" si="1"/>
        <v>3136.38</v>
      </c>
      <c r="M15" s="18">
        <f t="shared" si="2"/>
        <v>16572.48</v>
      </c>
    </row>
    <row r="16" spans="1:13">
      <c r="A16" s="13" t="s">
        <v>29</v>
      </c>
      <c r="B16" s="13">
        <v>3280.08</v>
      </c>
      <c r="C16" s="13"/>
      <c r="D16" s="13">
        <v>296.39</v>
      </c>
      <c r="E16" s="13"/>
      <c r="F16" s="18">
        <v>756.7</v>
      </c>
      <c r="G16" s="13">
        <v>63.54</v>
      </c>
      <c r="H16" s="21">
        <v>303.10000000000002</v>
      </c>
      <c r="I16" s="13">
        <f t="shared" si="0"/>
        <v>4699.8100000000004</v>
      </c>
      <c r="J16" s="18">
        <v>2927.19</v>
      </c>
      <c r="K16" s="13"/>
      <c r="L16" s="18">
        <f t="shared" si="1"/>
        <v>2927.19</v>
      </c>
      <c r="M16" s="18">
        <f t="shared" si="2"/>
        <v>1772.6200000000003</v>
      </c>
    </row>
    <row r="17" spans="1:13">
      <c r="A17" s="13" t="s">
        <v>30</v>
      </c>
      <c r="B17" s="13">
        <v>3280.08</v>
      </c>
      <c r="C17" s="13"/>
      <c r="D17" s="13">
        <v>296.39</v>
      </c>
      <c r="E17" s="13"/>
      <c r="F17" s="18">
        <v>756.7</v>
      </c>
      <c r="G17" s="13">
        <v>63.54</v>
      </c>
      <c r="H17" s="21">
        <v>303.10000000000002</v>
      </c>
      <c r="I17" s="13">
        <f t="shared" si="0"/>
        <v>4699.8100000000004</v>
      </c>
      <c r="J17" s="18">
        <v>6709.1</v>
      </c>
      <c r="K17" s="13"/>
      <c r="L17" s="18">
        <f t="shared" si="1"/>
        <v>6709.1</v>
      </c>
      <c r="M17" s="18">
        <f t="shared" si="2"/>
        <v>-2009.29</v>
      </c>
    </row>
    <row r="18" spans="1:13">
      <c r="A18" s="13" t="s">
        <v>31</v>
      </c>
      <c r="B18" s="13">
        <v>3280.08</v>
      </c>
      <c r="C18" s="13"/>
      <c r="D18" s="13">
        <v>351.79</v>
      </c>
      <c r="E18" s="13"/>
      <c r="F18" s="18">
        <v>898.14</v>
      </c>
      <c r="G18" s="13">
        <v>63.54</v>
      </c>
      <c r="H18" s="21">
        <v>303.10000000000002</v>
      </c>
      <c r="I18" s="13">
        <f t="shared" si="0"/>
        <v>4896.6500000000005</v>
      </c>
      <c r="J18" s="18">
        <v>20542.63</v>
      </c>
      <c r="K18" s="13"/>
      <c r="L18" s="18">
        <f t="shared" si="1"/>
        <v>20542.63</v>
      </c>
      <c r="M18" s="18">
        <f t="shared" si="2"/>
        <v>-15645.98</v>
      </c>
    </row>
    <row r="19" spans="1:13">
      <c r="A19" s="19" t="s">
        <v>32</v>
      </c>
      <c r="B19" s="13">
        <f>SUM(B7:B18)</f>
        <v>38401.840000000004</v>
      </c>
      <c r="C19" s="13">
        <f t="shared" ref="C19:K19" si="3">SUM(C7:C15)</f>
        <v>0</v>
      </c>
      <c r="D19" s="13">
        <f>SUM(D7:D18)</f>
        <v>7540.1600000000008</v>
      </c>
      <c r="E19" s="13">
        <f t="shared" si="3"/>
        <v>0</v>
      </c>
      <c r="F19" s="18">
        <f>SUM(F7:F18)</f>
        <v>19208.420000000002</v>
      </c>
      <c r="G19" s="13">
        <f t="shared" si="3"/>
        <v>825.3599999999999</v>
      </c>
      <c r="H19" s="13">
        <f>SUM(H7:H18)</f>
        <v>3549.9799999999991</v>
      </c>
      <c r="I19" s="13">
        <f>SUM(I7:I18)</f>
        <v>69716.37999999999</v>
      </c>
      <c r="J19" s="13">
        <f>SUM(J6:J18)</f>
        <v>28910.469999999994</v>
      </c>
      <c r="K19" s="13">
        <f t="shared" si="3"/>
        <v>0</v>
      </c>
      <c r="L19" s="18">
        <f>SUM(L7:L18)</f>
        <v>58200.08</v>
      </c>
      <c r="M19" s="18">
        <f>I19-J19</f>
        <v>40805.909999999996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F19" sqref="F19"/>
    </sheetView>
  </sheetViews>
  <sheetFormatPr defaultRowHeight="15"/>
  <sheetData>
    <row r="1" spans="1:13">
      <c r="A1" s="70" t="s">
        <v>217</v>
      </c>
      <c r="B1" s="70"/>
      <c r="C1" s="70"/>
      <c r="D1" s="70"/>
      <c r="E1" s="70"/>
      <c r="F1" s="70" t="s">
        <v>89</v>
      </c>
      <c r="G1" s="70"/>
      <c r="H1" s="70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5</v>
      </c>
      <c r="B3" s="2"/>
      <c r="C3" s="2" t="s">
        <v>6</v>
      </c>
      <c r="D3" s="2">
        <v>648.6</v>
      </c>
      <c r="E3" s="3" t="s">
        <v>7</v>
      </c>
      <c r="F3" s="2"/>
      <c r="G3" s="70"/>
      <c r="H3" s="70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8</v>
      </c>
      <c r="B5" s="5" t="s">
        <v>9</v>
      </c>
      <c r="C5" s="6" t="s">
        <v>10</v>
      </c>
      <c r="D5" s="6" t="s">
        <v>11</v>
      </c>
      <c r="E5" s="6" t="s">
        <v>12</v>
      </c>
      <c r="F5" s="6" t="s">
        <v>34</v>
      </c>
      <c r="G5" s="6" t="s">
        <v>35</v>
      </c>
      <c r="H5" s="6" t="s">
        <v>15</v>
      </c>
      <c r="I5" s="6" t="s">
        <v>16</v>
      </c>
      <c r="J5" s="6" t="s">
        <v>17</v>
      </c>
      <c r="K5" s="6"/>
      <c r="L5" s="6" t="s">
        <v>18</v>
      </c>
      <c r="M5" s="7" t="s">
        <v>19</v>
      </c>
    </row>
    <row r="6" spans="1:13">
      <c r="A6" s="4"/>
      <c r="B6" s="5"/>
      <c r="C6" s="6"/>
      <c r="D6" s="6"/>
      <c r="E6" s="6"/>
      <c r="F6" s="6"/>
      <c r="G6" s="6"/>
      <c r="H6" s="6"/>
      <c r="I6" s="6"/>
      <c r="J6" s="6">
        <v>-46689.65</v>
      </c>
      <c r="K6" s="6"/>
      <c r="L6" s="6"/>
      <c r="M6" s="7"/>
    </row>
    <row r="7" spans="1:13">
      <c r="A7" s="3" t="s">
        <v>20</v>
      </c>
      <c r="B7" s="3">
        <v>4909.8999999999996</v>
      </c>
      <c r="C7" s="3"/>
      <c r="D7" s="3">
        <v>1537.48</v>
      </c>
      <c r="E7" s="3"/>
      <c r="F7" s="8">
        <v>3915.41</v>
      </c>
      <c r="G7" s="3">
        <v>129.72</v>
      </c>
      <c r="H7" s="3">
        <v>454.02</v>
      </c>
      <c r="I7" s="3">
        <f>SUM(B7:H7)</f>
        <v>10946.529999999999</v>
      </c>
      <c r="J7" s="8">
        <v>16663.689999999999</v>
      </c>
      <c r="K7" s="3"/>
      <c r="L7" s="8">
        <f>SUM(J7:K7)</f>
        <v>16663.689999999999</v>
      </c>
      <c r="M7" s="8">
        <f>I7-L7</f>
        <v>-5717.16</v>
      </c>
    </row>
    <row r="8" spans="1:13">
      <c r="A8" s="3" t="s">
        <v>21</v>
      </c>
      <c r="B8" s="3">
        <v>4909.8999999999996</v>
      </c>
      <c r="C8" s="3"/>
      <c r="D8" s="3">
        <v>1193.96</v>
      </c>
      <c r="E8" s="3"/>
      <c r="F8" s="8">
        <v>2857.69</v>
      </c>
      <c r="G8" s="3">
        <v>129.72</v>
      </c>
      <c r="H8" s="9">
        <v>454.02</v>
      </c>
      <c r="I8" s="3">
        <f t="shared" ref="I8:I18" si="0">SUM(B8:H8)</f>
        <v>9545.2899999999991</v>
      </c>
      <c r="J8" s="8">
        <v>8372.4</v>
      </c>
      <c r="K8" s="3"/>
      <c r="L8" s="8">
        <f t="shared" ref="L8:L18" si="1">SUM(J8:K8)</f>
        <v>8372.4</v>
      </c>
      <c r="M8" s="8">
        <f t="shared" ref="M8:M18" si="2">I8-L8</f>
        <v>1172.8899999999994</v>
      </c>
    </row>
    <row r="9" spans="1:13">
      <c r="A9" s="3" t="s">
        <v>22</v>
      </c>
      <c r="B9" s="3">
        <v>4909.8999999999996</v>
      </c>
      <c r="C9" s="3"/>
      <c r="D9" s="3">
        <v>1154.44</v>
      </c>
      <c r="E9" s="3"/>
      <c r="F9" s="8">
        <v>2973.81</v>
      </c>
      <c r="G9" s="3">
        <v>129.72</v>
      </c>
      <c r="H9" s="9">
        <v>454.02</v>
      </c>
      <c r="I9" s="3">
        <f t="shared" si="0"/>
        <v>9621.89</v>
      </c>
      <c r="J9" s="8">
        <v>12785.53</v>
      </c>
      <c r="K9" s="3"/>
      <c r="L9" s="8">
        <f t="shared" si="1"/>
        <v>12785.53</v>
      </c>
      <c r="M9" s="8">
        <f t="shared" si="2"/>
        <v>-3163.6400000000012</v>
      </c>
    </row>
    <row r="10" spans="1:13">
      <c r="A10" s="3" t="s">
        <v>23</v>
      </c>
      <c r="B10" s="3">
        <v>4909.8999999999996</v>
      </c>
      <c r="C10" s="3"/>
      <c r="D10" s="3">
        <v>994.84</v>
      </c>
      <c r="E10" s="3"/>
      <c r="F10" s="8">
        <v>2350.6</v>
      </c>
      <c r="G10" s="3">
        <v>129.72</v>
      </c>
      <c r="H10" s="9">
        <v>454.02</v>
      </c>
      <c r="I10" s="3">
        <f t="shared" si="0"/>
        <v>8839.08</v>
      </c>
      <c r="J10" s="8">
        <v>7913.68</v>
      </c>
      <c r="K10" s="3"/>
      <c r="L10" s="8">
        <f t="shared" si="1"/>
        <v>7913.68</v>
      </c>
      <c r="M10" s="8">
        <f t="shared" si="2"/>
        <v>925.39999999999964</v>
      </c>
    </row>
    <row r="11" spans="1:13">
      <c r="A11" s="3" t="s">
        <v>24</v>
      </c>
      <c r="B11" s="3">
        <v>4909.8999999999996</v>
      </c>
      <c r="C11" s="3"/>
      <c r="D11" s="3">
        <v>1074.6400000000001</v>
      </c>
      <c r="E11" s="3"/>
      <c r="F11" s="8">
        <v>2736.72</v>
      </c>
      <c r="G11" s="3">
        <v>129.72</v>
      </c>
      <c r="H11" s="9">
        <v>454.02</v>
      </c>
      <c r="I11" s="3">
        <f t="shared" si="0"/>
        <v>9305</v>
      </c>
      <c r="J11" s="8">
        <v>7297.25</v>
      </c>
      <c r="K11" s="3"/>
      <c r="L11" s="8">
        <f t="shared" si="1"/>
        <v>7297.25</v>
      </c>
      <c r="M11" s="8">
        <f t="shared" si="2"/>
        <v>2007.75</v>
      </c>
    </row>
    <row r="12" spans="1:13">
      <c r="A12" s="3" t="s">
        <v>25</v>
      </c>
      <c r="B12" s="3">
        <v>4907.1499999999996</v>
      </c>
      <c r="C12" s="3"/>
      <c r="D12" s="3">
        <v>1061.3399999999999</v>
      </c>
      <c r="E12" s="3"/>
      <c r="F12" s="8">
        <v>2702.85</v>
      </c>
      <c r="G12" s="3">
        <v>112.38</v>
      </c>
      <c r="H12" s="9">
        <v>423.78</v>
      </c>
      <c r="I12" s="3">
        <f t="shared" si="0"/>
        <v>9207.5</v>
      </c>
      <c r="J12" s="8">
        <v>7441</v>
      </c>
      <c r="K12" s="3"/>
      <c r="L12" s="8">
        <f t="shared" si="1"/>
        <v>7441</v>
      </c>
      <c r="M12" s="8">
        <f t="shared" si="2"/>
        <v>1766.5</v>
      </c>
    </row>
    <row r="13" spans="1:13">
      <c r="A13" s="3" t="s">
        <v>26</v>
      </c>
      <c r="B13" s="3">
        <v>4904.1499999999996</v>
      </c>
      <c r="C13" s="3"/>
      <c r="D13" s="3">
        <v>1031.03</v>
      </c>
      <c r="E13" s="3"/>
      <c r="F13" s="8">
        <v>2533.5</v>
      </c>
      <c r="G13" s="3">
        <v>112.38</v>
      </c>
      <c r="H13" s="9">
        <v>423.78</v>
      </c>
      <c r="I13" s="3">
        <f t="shared" si="0"/>
        <v>9004.84</v>
      </c>
      <c r="J13" s="8">
        <v>15007</v>
      </c>
      <c r="K13" s="3"/>
      <c r="L13" s="8">
        <f t="shared" si="1"/>
        <v>15007</v>
      </c>
      <c r="M13" s="8">
        <f t="shared" si="2"/>
        <v>-6002.16</v>
      </c>
    </row>
    <row r="14" spans="1:13">
      <c r="A14" s="3" t="s">
        <v>27</v>
      </c>
      <c r="B14" s="3">
        <v>5121.57</v>
      </c>
      <c r="C14" s="3"/>
      <c r="D14" s="3">
        <v>911.33</v>
      </c>
      <c r="E14" s="3"/>
      <c r="F14" s="8">
        <v>2327.04</v>
      </c>
      <c r="G14" s="3">
        <v>112.38</v>
      </c>
      <c r="H14" s="9">
        <v>441.97</v>
      </c>
      <c r="I14" s="3">
        <f t="shared" si="0"/>
        <v>8914.2899999999972</v>
      </c>
      <c r="J14" s="8">
        <v>8954.2000000000007</v>
      </c>
      <c r="K14" s="3"/>
      <c r="L14" s="8">
        <f t="shared" si="1"/>
        <v>8954.2000000000007</v>
      </c>
      <c r="M14" s="8">
        <f t="shared" si="2"/>
        <v>-39.910000000003492</v>
      </c>
    </row>
    <row r="15" spans="1:13">
      <c r="A15" s="3" t="s">
        <v>28</v>
      </c>
      <c r="B15" s="3">
        <v>5121.57</v>
      </c>
      <c r="C15" s="3"/>
      <c r="D15" s="3">
        <v>2041.49</v>
      </c>
      <c r="E15" s="3"/>
      <c r="F15" s="8">
        <v>5212.0200000000004</v>
      </c>
      <c r="G15" s="3">
        <v>112.38</v>
      </c>
      <c r="H15" s="9">
        <v>441.97</v>
      </c>
      <c r="I15" s="3">
        <f t="shared" si="0"/>
        <v>12929.429999999998</v>
      </c>
      <c r="J15" s="8">
        <v>28793</v>
      </c>
      <c r="K15" s="3"/>
      <c r="L15" s="8">
        <f t="shared" si="1"/>
        <v>28793</v>
      </c>
      <c r="M15" s="8">
        <f t="shared" si="2"/>
        <v>-15863.570000000002</v>
      </c>
    </row>
    <row r="16" spans="1:13">
      <c r="A16" s="3" t="s">
        <v>29</v>
      </c>
      <c r="B16" s="3">
        <v>5121.57</v>
      </c>
      <c r="C16" s="3"/>
      <c r="D16" s="3">
        <v>1041.52</v>
      </c>
      <c r="E16" s="3"/>
      <c r="F16" s="8">
        <v>2659.02</v>
      </c>
      <c r="G16" s="3">
        <v>112.38</v>
      </c>
      <c r="H16" s="9">
        <v>441.97</v>
      </c>
      <c r="I16" s="3">
        <f t="shared" si="0"/>
        <v>9376.4599999999991</v>
      </c>
      <c r="J16" s="8">
        <v>3769</v>
      </c>
      <c r="K16" s="3"/>
      <c r="L16" s="8">
        <f t="shared" si="1"/>
        <v>3769</v>
      </c>
      <c r="M16" s="8">
        <f t="shared" si="2"/>
        <v>5607.4599999999991</v>
      </c>
    </row>
    <row r="17" spans="1:13">
      <c r="A17" s="3" t="s">
        <v>30</v>
      </c>
      <c r="B17" s="3">
        <v>5121.57</v>
      </c>
      <c r="C17" s="3"/>
      <c r="D17" s="3">
        <v>1233.2</v>
      </c>
      <c r="E17" s="3"/>
      <c r="F17" s="8">
        <v>3148.4</v>
      </c>
      <c r="G17" s="3">
        <v>112.38</v>
      </c>
      <c r="H17" s="9">
        <v>441.97</v>
      </c>
      <c r="I17" s="3">
        <f t="shared" si="0"/>
        <v>10057.519999999999</v>
      </c>
      <c r="J17" s="8">
        <v>10385</v>
      </c>
      <c r="K17" s="3"/>
      <c r="L17" s="8">
        <f t="shared" si="1"/>
        <v>10385</v>
      </c>
      <c r="M17" s="8">
        <f t="shared" si="2"/>
        <v>-327.48000000000138</v>
      </c>
    </row>
    <row r="18" spans="1:13">
      <c r="A18" s="3" t="s">
        <v>31</v>
      </c>
      <c r="B18" s="3">
        <v>5121.57</v>
      </c>
      <c r="C18" s="3"/>
      <c r="D18" s="3">
        <v>1276.97</v>
      </c>
      <c r="E18" s="3"/>
      <c r="F18" s="8">
        <v>3260.2</v>
      </c>
      <c r="G18" s="3">
        <v>112.38</v>
      </c>
      <c r="H18" s="9">
        <v>441.97</v>
      </c>
      <c r="I18" s="3">
        <f t="shared" si="0"/>
        <v>10213.089999999998</v>
      </c>
      <c r="J18" s="8">
        <v>7631.05</v>
      </c>
      <c r="K18" s="3"/>
      <c r="L18" s="8">
        <f t="shared" si="1"/>
        <v>7631.05</v>
      </c>
      <c r="M18" s="8">
        <f t="shared" si="2"/>
        <v>2582.0399999999981</v>
      </c>
    </row>
    <row r="19" spans="1:13">
      <c r="A19" s="10" t="s">
        <v>32</v>
      </c>
      <c r="B19" s="3">
        <f>SUM(B7:B18)</f>
        <v>59968.65</v>
      </c>
      <c r="C19" s="3">
        <f>SUM(C7:C15)</f>
        <v>0</v>
      </c>
      <c r="D19" s="3">
        <f>SUM(D7:D18)</f>
        <v>14552.240000000002</v>
      </c>
      <c r="E19" s="3">
        <f>SUM(E7:E15)</f>
        <v>0</v>
      </c>
      <c r="F19" s="8">
        <f>SUM(F7:F18)</f>
        <v>36677.259999999995</v>
      </c>
      <c r="G19" s="3">
        <f>SUM(G7:G18)</f>
        <v>1435.2600000000002</v>
      </c>
      <c r="H19" s="3">
        <f>SUM(H7:H18)</f>
        <v>5327.5100000000011</v>
      </c>
      <c r="I19" s="3">
        <f>SUM(I7:I18)</f>
        <v>117960.92</v>
      </c>
      <c r="J19" s="3">
        <f>SUM(J6:J18)</f>
        <v>88323.15</v>
      </c>
      <c r="K19" s="3">
        <f>SUM(K7:K15)</f>
        <v>0</v>
      </c>
      <c r="L19" s="3">
        <f>SUM(L7:L18)</f>
        <v>135012.79999999999</v>
      </c>
      <c r="M19" s="8">
        <f>I19-J19</f>
        <v>29637.770000000004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J19" sqref="J19"/>
    </sheetView>
  </sheetViews>
  <sheetFormatPr defaultRowHeight="15"/>
  <cols>
    <col min="10" max="10" width="9.5703125" bestFit="1" customWidth="1"/>
    <col min="12" max="12" width="9.5703125" bestFit="1" customWidth="1"/>
  </cols>
  <sheetData>
    <row r="1" spans="1:13">
      <c r="A1" s="70" t="s">
        <v>209</v>
      </c>
      <c r="B1" s="70"/>
      <c r="C1" s="70"/>
      <c r="D1" s="70"/>
      <c r="E1" s="70"/>
      <c r="F1" s="70" t="s">
        <v>90</v>
      </c>
      <c r="G1" s="70"/>
      <c r="H1" s="70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5</v>
      </c>
      <c r="B3" s="2"/>
      <c r="C3" s="2" t="s">
        <v>6</v>
      </c>
      <c r="D3" s="2">
        <v>602.9</v>
      </c>
      <c r="E3" s="3" t="s">
        <v>7</v>
      </c>
      <c r="F3" s="2"/>
      <c r="G3" s="70"/>
      <c r="H3" s="70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8</v>
      </c>
      <c r="B5" s="5" t="s">
        <v>9</v>
      </c>
      <c r="C5" s="6" t="s">
        <v>10</v>
      </c>
      <c r="D5" s="6" t="s">
        <v>11</v>
      </c>
      <c r="E5" s="6" t="s">
        <v>12</v>
      </c>
      <c r="F5" s="6" t="s">
        <v>34</v>
      </c>
      <c r="G5" s="6" t="s">
        <v>35</v>
      </c>
      <c r="H5" s="6" t="s">
        <v>15</v>
      </c>
      <c r="I5" s="6" t="s">
        <v>43</v>
      </c>
      <c r="J5" s="6" t="s">
        <v>17</v>
      </c>
      <c r="K5" s="6"/>
      <c r="L5" s="6" t="s">
        <v>37</v>
      </c>
      <c r="M5" s="7" t="s">
        <v>19</v>
      </c>
    </row>
    <row r="6" spans="1:13">
      <c r="A6" s="4"/>
      <c r="B6" s="5"/>
      <c r="C6" s="6"/>
      <c r="D6" s="6"/>
      <c r="E6" s="6"/>
      <c r="F6" s="6"/>
      <c r="G6" s="6"/>
      <c r="H6" s="6"/>
      <c r="I6" s="6"/>
      <c r="J6" s="6">
        <v>-22499.81</v>
      </c>
      <c r="K6" s="6"/>
      <c r="L6" s="6"/>
      <c r="M6" s="7"/>
    </row>
    <row r="7" spans="1:13">
      <c r="A7" s="3" t="s">
        <v>20</v>
      </c>
      <c r="B7" s="3">
        <v>4563.95</v>
      </c>
      <c r="C7" s="3"/>
      <c r="D7" s="3">
        <v>1103.9000000000001</v>
      </c>
      <c r="E7" s="3"/>
      <c r="F7" s="8">
        <v>2811.24</v>
      </c>
      <c r="G7" s="3">
        <v>105.86</v>
      </c>
      <c r="H7" s="3">
        <v>399.98</v>
      </c>
      <c r="I7" s="3">
        <f>SUM(B7:H7)</f>
        <v>8984.93</v>
      </c>
      <c r="J7" s="8">
        <v>6415.17</v>
      </c>
      <c r="K7" s="3"/>
      <c r="L7" s="8">
        <v>6415.17</v>
      </c>
      <c r="M7" s="8">
        <f>I7-L7</f>
        <v>2569.7600000000002</v>
      </c>
    </row>
    <row r="8" spans="1:13">
      <c r="A8" s="3" t="s">
        <v>21</v>
      </c>
      <c r="B8" s="3">
        <v>4563.95</v>
      </c>
      <c r="C8" s="3"/>
      <c r="D8" s="3">
        <v>968.24</v>
      </c>
      <c r="E8" s="3"/>
      <c r="F8" s="8">
        <v>2831.56</v>
      </c>
      <c r="G8" s="3">
        <v>105.86</v>
      </c>
      <c r="H8" s="3">
        <v>399.98</v>
      </c>
      <c r="I8" s="3">
        <f t="shared" ref="I8:I18" si="0">SUM(B8:H8)</f>
        <v>8869.59</v>
      </c>
      <c r="J8" s="8">
        <v>4012</v>
      </c>
      <c r="K8" s="3"/>
      <c r="L8" s="8">
        <f t="shared" ref="L8:L18" si="1">SUM(J8:K8)</f>
        <v>4012</v>
      </c>
      <c r="M8" s="8">
        <f t="shared" ref="M8:M18" si="2">I8-L8</f>
        <v>4857.59</v>
      </c>
    </row>
    <row r="9" spans="1:13">
      <c r="A9" s="3" t="s">
        <v>22</v>
      </c>
      <c r="B9" s="3">
        <v>4563.95</v>
      </c>
      <c r="C9" s="3"/>
      <c r="D9" s="3">
        <v>1032.08</v>
      </c>
      <c r="E9" s="3"/>
      <c r="F9" s="8">
        <v>2628.34</v>
      </c>
      <c r="G9" s="3">
        <v>105.86</v>
      </c>
      <c r="H9" s="3">
        <v>399.98</v>
      </c>
      <c r="I9" s="3">
        <f t="shared" si="0"/>
        <v>8730.2099999999991</v>
      </c>
      <c r="J9" s="8">
        <v>8149.31</v>
      </c>
      <c r="K9" s="3"/>
      <c r="L9" s="8">
        <f t="shared" si="1"/>
        <v>8149.31</v>
      </c>
      <c r="M9" s="8">
        <f t="shared" si="2"/>
        <v>580.89999999999873</v>
      </c>
    </row>
    <row r="10" spans="1:13">
      <c r="A10" s="3" t="s">
        <v>23</v>
      </c>
      <c r="B10" s="3">
        <v>4563.95</v>
      </c>
      <c r="C10" s="3"/>
      <c r="D10" s="3">
        <v>1138.48</v>
      </c>
      <c r="E10" s="3"/>
      <c r="F10" s="8">
        <v>2899.3</v>
      </c>
      <c r="G10" s="3">
        <v>105.86</v>
      </c>
      <c r="H10" s="3">
        <v>399.98</v>
      </c>
      <c r="I10" s="3">
        <f t="shared" si="0"/>
        <v>9107.57</v>
      </c>
      <c r="J10" s="8">
        <v>9078.98</v>
      </c>
      <c r="K10" s="3"/>
      <c r="L10" s="8">
        <f t="shared" si="1"/>
        <v>9078.98</v>
      </c>
      <c r="M10" s="8">
        <f t="shared" si="2"/>
        <v>28.590000000000146</v>
      </c>
    </row>
    <row r="11" spans="1:13">
      <c r="A11" s="3" t="s">
        <v>24</v>
      </c>
      <c r="B11" s="3">
        <v>4563.95</v>
      </c>
      <c r="C11" s="3"/>
      <c r="D11" s="3">
        <v>1085.28</v>
      </c>
      <c r="E11" s="3">
        <v>26.6</v>
      </c>
      <c r="F11" s="8">
        <v>2763.82</v>
      </c>
      <c r="G11" s="3">
        <v>105.86</v>
      </c>
      <c r="H11" s="3">
        <v>399.98</v>
      </c>
      <c r="I11" s="3">
        <f t="shared" si="0"/>
        <v>8945.49</v>
      </c>
      <c r="J11" s="8">
        <v>4938.3100000000004</v>
      </c>
      <c r="K11" s="3"/>
      <c r="L11" s="8">
        <f t="shared" si="1"/>
        <v>4938.3100000000004</v>
      </c>
      <c r="M11" s="8">
        <f t="shared" si="2"/>
        <v>4007.1799999999994</v>
      </c>
    </row>
    <row r="12" spans="1:13">
      <c r="A12" s="3" t="s">
        <v>25</v>
      </c>
      <c r="B12" s="3">
        <v>4554.97</v>
      </c>
      <c r="C12" s="3"/>
      <c r="D12" s="3">
        <v>1125.18</v>
      </c>
      <c r="E12" s="3">
        <v>112.84</v>
      </c>
      <c r="F12" s="8">
        <v>2865.43</v>
      </c>
      <c r="G12" s="3">
        <v>114.28</v>
      </c>
      <c r="H12" s="3">
        <v>368.83</v>
      </c>
      <c r="I12" s="3">
        <f t="shared" si="0"/>
        <v>9141.5300000000007</v>
      </c>
      <c r="J12" s="8">
        <v>11425.86</v>
      </c>
      <c r="K12" s="3"/>
      <c r="L12" s="8">
        <f t="shared" si="1"/>
        <v>11425.86</v>
      </c>
      <c r="M12" s="8">
        <f t="shared" si="2"/>
        <v>-2284.33</v>
      </c>
    </row>
    <row r="13" spans="1:13">
      <c r="A13" s="3" t="s">
        <v>26</v>
      </c>
      <c r="B13" s="3">
        <v>4554.97</v>
      </c>
      <c r="C13" s="3"/>
      <c r="D13" s="3">
        <v>1102.46</v>
      </c>
      <c r="E13" s="3">
        <v>58.75</v>
      </c>
      <c r="F13" s="8">
        <v>2696.08</v>
      </c>
      <c r="G13" s="3">
        <v>114.28</v>
      </c>
      <c r="H13" s="3">
        <v>368.83</v>
      </c>
      <c r="I13" s="3">
        <f t="shared" si="0"/>
        <v>8895.3700000000008</v>
      </c>
      <c r="J13" s="8">
        <v>6102.78</v>
      </c>
      <c r="K13" s="3"/>
      <c r="L13" s="8">
        <f t="shared" si="1"/>
        <v>6102.78</v>
      </c>
      <c r="M13" s="8">
        <f t="shared" si="2"/>
        <v>2792.5900000000011</v>
      </c>
    </row>
    <row r="14" spans="1:13">
      <c r="A14" s="3" t="s">
        <v>27</v>
      </c>
      <c r="B14" s="3">
        <v>4762.91</v>
      </c>
      <c r="C14" s="3"/>
      <c r="D14" s="3">
        <v>1227.1099999999999</v>
      </c>
      <c r="E14" s="3">
        <v>58.75</v>
      </c>
      <c r="F14" s="8">
        <v>3138.04</v>
      </c>
      <c r="G14" s="3">
        <v>114.28</v>
      </c>
      <c r="H14" s="3">
        <v>417.14</v>
      </c>
      <c r="I14" s="3">
        <f t="shared" si="0"/>
        <v>9718.23</v>
      </c>
      <c r="J14" s="8">
        <v>8214.69</v>
      </c>
      <c r="K14" s="3"/>
      <c r="L14" s="8">
        <f t="shared" si="1"/>
        <v>8214.69</v>
      </c>
      <c r="M14" s="8">
        <f t="shared" si="2"/>
        <v>1503.5399999999991</v>
      </c>
    </row>
    <row r="15" spans="1:13">
      <c r="A15" s="3" t="s">
        <v>28</v>
      </c>
      <c r="B15" s="3">
        <v>4762.91</v>
      </c>
      <c r="C15" s="3"/>
      <c r="D15" s="3">
        <v>1246.5</v>
      </c>
      <c r="E15" s="3"/>
      <c r="F15" s="8">
        <v>3182.36</v>
      </c>
      <c r="G15" s="3">
        <v>114.28</v>
      </c>
      <c r="H15" s="3">
        <v>417.14</v>
      </c>
      <c r="I15" s="3">
        <f t="shared" si="0"/>
        <v>9723.19</v>
      </c>
      <c r="J15" s="8">
        <v>15082.87</v>
      </c>
      <c r="K15" s="3"/>
      <c r="L15" s="8">
        <f t="shared" si="1"/>
        <v>15082.87</v>
      </c>
      <c r="M15" s="8">
        <f t="shared" si="2"/>
        <v>-5359.68</v>
      </c>
    </row>
    <row r="16" spans="1:13">
      <c r="A16" s="3" t="s">
        <v>29</v>
      </c>
      <c r="B16" s="3">
        <v>4762.91</v>
      </c>
      <c r="C16" s="3"/>
      <c r="D16" s="3">
        <v>1016.59</v>
      </c>
      <c r="E16" s="3"/>
      <c r="F16" s="8">
        <v>2595.38</v>
      </c>
      <c r="G16" s="3">
        <v>114.28</v>
      </c>
      <c r="H16" s="3">
        <v>417.14</v>
      </c>
      <c r="I16" s="3">
        <f t="shared" si="0"/>
        <v>8906.3000000000011</v>
      </c>
      <c r="J16" s="8">
        <v>5677.94</v>
      </c>
      <c r="K16" s="3"/>
      <c r="L16" s="8">
        <f t="shared" si="1"/>
        <v>5677.94</v>
      </c>
      <c r="M16" s="8">
        <f t="shared" si="2"/>
        <v>3228.3600000000015</v>
      </c>
    </row>
    <row r="17" spans="1:13">
      <c r="A17" s="3" t="s">
        <v>30</v>
      </c>
      <c r="B17" s="3">
        <v>4762.91</v>
      </c>
      <c r="C17" s="3"/>
      <c r="D17" s="3">
        <v>969.5</v>
      </c>
      <c r="E17" s="3"/>
      <c r="F17" s="8">
        <v>2475.16</v>
      </c>
      <c r="G17" s="3">
        <v>114.28</v>
      </c>
      <c r="H17" s="3">
        <v>417.14</v>
      </c>
      <c r="I17" s="3">
        <f t="shared" si="0"/>
        <v>8738.99</v>
      </c>
      <c r="J17" s="8">
        <v>5355.97</v>
      </c>
      <c r="K17" s="3"/>
      <c r="L17" s="8">
        <f t="shared" si="1"/>
        <v>5355.97</v>
      </c>
      <c r="M17" s="8">
        <f t="shared" si="2"/>
        <v>3383.0199999999995</v>
      </c>
    </row>
    <row r="18" spans="1:13">
      <c r="A18" s="3" t="s">
        <v>31</v>
      </c>
      <c r="B18" s="3">
        <v>4762.91</v>
      </c>
      <c r="C18" s="3"/>
      <c r="D18" s="3">
        <v>997.2</v>
      </c>
      <c r="E18" s="3"/>
      <c r="F18" s="8">
        <v>2545.92</v>
      </c>
      <c r="G18" s="3">
        <v>114.28</v>
      </c>
      <c r="H18" s="3">
        <v>417.14</v>
      </c>
      <c r="I18" s="3">
        <f t="shared" si="0"/>
        <v>8837.4499999999989</v>
      </c>
      <c r="J18" s="8">
        <v>9315.5300000000007</v>
      </c>
      <c r="K18" s="3"/>
      <c r="L18" s="8">
        <f t="shared" si="1"/>
        <v>9315.5300000000007</v>
      </c>
      <c r="M18" s="8">
        <f t="shared" si="2"/>
        <v>-478.08000000000175</v>
      </c>
    </row>
    <row r="19" spans="1:13">
      <c r="A19" s="10" t="s">
        <v>32</v>
      </c>
      <c r="B19" s="3">
        <f>SUM(B7:B18)</f>
        <v>55744.24000000002</v>
      </c>
      <c r="C19" s="3">
        <f>SUM(C7:C15)</f>
        <v>0</v>
      </c>
      <c r="D19" s="3">
        <f>SUM(D7:D18)</f>
        <v>13012.520000000002</v>
      </c>
      <c r="E19" s="3">
        <f>SUM(E7:E15)</f>
        <v>256.94</v>
      </c>
      <c r="F19" s="3">
        <f>SUM(F7:F18)</f>
        <v>33432.629999999997</v>
      </c>
      <c r="G19" s="3">
        <f>SUM(G7:G18)</f>
        <v>1329.2599999999998</v>
      </c>
      <c r="H19" s="3">
        <f>SUM(H7:H18)</f>
        <v>4823.26</v>
      </c>
      <c r="I19" s="3">
        <f>SUM(I7:I18)</f>
        <v>108598.85</v>
      </c>
      <c r="J19" s="3">
        <f>SUM(J6:J18)</f>
        <v>71269.600000000006</v>
      </c>
      <c r="K19" s="3">
        <f>SUM(K7:K15)</f>
        <v>0</v>
      </c>
      <c r="L19" s="3">
        <f>SUM(L7:L18)</f>
        <v>93769.41</v>
      </c>
      <c r="M19" s="8">
        <f>I19-J19</f>
        <v>37329.25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24"/>
  <sheetViews>
    <sheetView topLeftCell="A4" workbookViewId="0">
      <selection activeCell="J19" sqref="J19"/>
    </sheetView>
  </sheetViews>
  <sheetFormatPr defaultRowHeight="15"/>
  <cols>
    <col min="10" max="10" width="9.5703125" bestFit="1" customWidth="1"/>
  </cols>
  <sheetData>
    <row r="1" spans="1:13">
      <c r="A1" s="70" t="s">
        <v>209</v>
      </c>
      <c r="B1" s="70"/>
      <c r="C1" s="70"/>
      <c r="D1" s="70"/>
      <c r="E1" s="70"/>
      <c r="F1" s="70" t="s">
        <v>91</v>
      </c>
      <c r="G1" s="70"/>
      <c r="H1" s="70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5</v>
      </c>
      <c r="B3" s="2"/>
      <c r="C3" s="2" t="s">
        <v>6</v>
      </c>
      <c r="D3" s="2">
        <v>709.5</v>
      </c>
      <c r="E3" s="3" t="s">
        <v>7</v>
      </c>
      <c r="F3" s="2"/>
      <c r="G3" s="70"/>
      <c r="H3" s="70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8</v>
      </c>
      <c r="B5" s="5" t="s">
        <v>9</v>
      </c>
      <c r="C5" s="6" t="s">
        <v>10</v>
      </c>
      <c r="D5" s="6" t="s">
        <v>11</v>
      </c>
      <c r="E5" s="6" t="s">
        <v>12</v>
      </c>
      <c r="F5" s="6" t="s">
        <v>34</v>
      </c>
      <c r="G5" s="6" t="s">
        <v>35</v>
      </c>
      <c r="H5" s="6" t="s">
        <v>15</v>
      </c>
      <c r="I5" s="6" t="s">
        <v>16</v>
      </c>
      <c r="J5" s="6" t="s">
        <v>17</v>
      </c>
      <c r="K5" s="6"/>
      <c r="L5" s="6" t="s">
        <v>39</v>
      </c>
      <c r="M5" s="7" t="s">
        <v>19</v>
      </c>
    </row>
    <row r="6" spans="1:13">
      <c r="A6" s="4"/>
      <c r="B6" s="5"/>
      <c r="C6" s="6"/>
      <c r="D6" s="6"/>
      <c r="E6" s="6"/>
      <c r="F6" s="6"/>
      <c r="G6" s="6"/>
      <c r="H6" s="6"/>
      <c r="I6" s="6"/>
      <c r="J6" s="6">
        <v>-21802.61</v>
      </c>
      <c r="K6" s="6"/>
      <c r="L6" s="6"/>
      <c r="M6" s="7"/>
    </row>
    <row r="7" spans="1:13">
      <c r="A7" s="3" t="s">
        <v>20</v>
      </c>
      <c r="B7" s="3">
        <v>4643.12</v>
      </c>
      <c r="C7" s="3"/>
      <c r="D7" s="3">
        <v>1016.12</v>
      </c>
      <c r="E7" s="3"/>
      <c r="F7" s="8">
        <v>2587.52</v>
      </c>
      <c r="G7" s="3">
        <v>126.16</v>
      </c>
      <c r="H7" s="3">
        <v>499.85</v>
      </c>
      <c r="I7" s="3">
        <f>SUM(B7:H7)</f>
        <v>8872.77</v>
      </c>
      <c r="J7" s="8">
        <v>7596.77</v>
      </c>
      <c r="K7" s="3"/>
      <c r="L7" s="8">
        <f>SUM(J7:K7)</f>
        <v>7596.77</v>
      </c>
      <c r="M7" s="8">
        <f>I7-L7</f>
        <v>1276</v>
      </c>
    </row>
    <row r="8" spans="1:13">
      <c r="A8" s="3" t="s">
        <v>21</v>
      </c>
      <c r="B8" s="3">
        <v>4643.12</v>
      </c>
      <c r="C8" s="3"/>
      <c r="D8" s="3">
        <v>1111.8800000000001</v>
      </c>
      <c r="E8" s="3"/>
      <c r="F8" s="8">
        <v>1896.73</v>
      </c>
      <c r="G8" s="3">
        <v>126.16</v>
      </c>
      <c r="H8" s="9">
        <v>499.85</v>
      </c>
      <c r="I8" s="3">
        <f t="shared" ref="I8:I18" si="0">SUM(B8:H8)</f>
        <v>8277.74</v>
      </c>
      <c r="J8" s="8">
        <v>9868</v>
      </c>
      <c r="K8" s="3"/>
      <c r="L8" s="8">
        <f t="shared" ref="L8:L18" si="1">SUM(J8:K8)</f>
        <v>9868</v>
      </c>
      <c r="M8" s="8">
        <f t="shared" ref="M8:M18" si="2">I8-L8</f>
        <v>-1590.2600000000002</v>
      </c>
    </row>
    <row r="9" spans="1:13">
      <c r="A9" s="3" t="s">
        <v>22</v>
      </c>
      <c r="B9" s="3">
        <v>4643.12</v>
      </c>
      <c r="C9" s="3"/>
      <c r="D9" s="3">
        <v>896.42</v>
      </c>
      <c r="E9" s="3"/>
      <c r="F9" s="8">
        <v>2282.85</v>
      </c>
      <c r="G9" s="3">
        <v>126.16</v>
      </c>
      <c r="H9" s="9">
        <v>499.85</v>
      </c>
      <c r="I9" s="3">
        <f t="shared" si="0"/>
        <v>8448.4</v>
      </c>
      <c r="J9" s="8">
        <v>5416.5</v>
      </c>
      <c r="K9" s="3"/>
      <c r="L9" s="8">
        <f t="shared" si="1"/>
        <v>5416.5</v>
      </c>
      <c r="M9" s="8">
        <f t="shared" si="2"/>
        <v>3031.8999999999996</v>
      </c>
    </row>
    <row r="10" spans="1:13">
      <c r="A10" s="3" t="s">
        <v>23</v>
      </c>
      <c r="B10" s="3">
        <v>4643.12</v>
      </c>
      <c r="C10" s="3"/>
      <c r="D10" s="3">
        <v>962.92</v>
      </c>
      <c r="E10" s="3"/>
      <c r="F10" s="8">
        <v>2452.1999999999998</v>
      </c>
      <c r="G10" s="3">
        <v>126.16</v>
      </c>
      <c r="H10" s="9">
        <v>499.85</v>
      </c>
      <c r="I10" s="3">
        <f t="shared" si="0"/>
        <v>8684.25</v>
      </c>
      <c r="J10" s="8">
        <v>7500</v>
      </c>
      <c r="K10" s="3"/>
      <c r="L10" s="8">
        <f t="shared" si="1"/>
        <v>7500</v>
      </c>
      <c r="M10" s="8">
        <f t="shared" si="2"/>
        <v>1184.25</v>
      </c>
    </row>
    <row r="11" spans="1:13">
      <c r="A11" s="3" t="s">
        <v>24</v>
      </c>
      <c r="B11" s="3">
        <v>4643.12</v>
      </c>
      <c r="C11" s="3"/>
      <c r="D11" s="3">
        <v>763.42</v>
      </c>
      <c r="E11" s="3"/>
      <c r="F11" s="8">
        <v>1944.15</v>
      </c>
      <c r="G11" s="3">
        <v>126.16</v>
      </c>
      <c r="H11" s="9">
        <v>499.85</v>
      </c>
      <c r="I11" s="3">
        <f t="shared" si="0"/>
        <v>7976.7000000000007</v>
      </c>
      <c r="J11" s="8">
        <v>4672</v>
      </c>
      <c r="K11" s="3"/>
      <c r="L11" s="8">
        <f t="shared" si="1"/>
        <v>4672</v>
      </c>
      <c r="M11" s="8">
        <f t="shared" si="2"/>
        <v>3304.7000000000007</v>
      </c>
    </row>
    <row r="12" spans="1:13">
      <c r="A12" s="3" t="s">
        <v>25</v>
      </c>
      <c r="B12" s="3">
        <v>5366.37</v>
      </c>
      <c r="C12" s="3"/>
      <c r="D12" s="3">
        <v>1042.72</v>
      </c>
      <c r="E12" s="3"/>
      <c r="F12" s="8">
        <v>2655.42</v>
      </c>
      <c r="G12" s="3">
        <v>120.3</v>
      </c>
      <c r="H12" s="9">
        <v>468.79</v>
      </c>
      <c r="I12" s="3">
        <f t="shared" si="0"/>
        <v>9653.6</v>
      </c>
      <c r="J12" s="8">
        <v>7507.43</v>
      </c>
      <c r="K12" s="3"/>
      <c r="L12" s="8">
        <f t="shared" si="1"/>
        <v>7507.43</v>
      </c>
      <c r="M12" s="8">
        <f t="shared" si="2"/>
        <v>2146.17</v>
      </c>
    </row>
    <row r="13" spans="1:13">
      <c r="A13" s="3" t="s">
        <v>26</v>
      </c>
      <c r="B13" s="3">
        <v>5366.37</v>
      </c>
      <c r="C13" s="3"/>
      <c r="D13" s="3">
        <v>1044.29</v>
      </c>
      <c r="E13" s="3"/>
      <c r="F13" s="8">
        <v>2553.81</v>
      </c>
      <c r="G13" s="3">
        <v>120.3</v>
      </c>
      <c r="H13" s="9">
        <v>468.79</v>
      </c>
      <c r="I13" s="3">
        <f t="shared" si="0"/>
        <v>9553.56</v>
      </c>
      <c r="J13" s="8">
        <v>7451.61</v>
      </c>
      <c r="K13" s="3"/>
      <c r="L13" s="8">
        <f t="shared" si="1"/>
        <v>7451.61</v>
      </c>
      <c r="M13" s="8">
        <f t="shared" si="2"/>
        <v>2101.9499999999998</v>
      </c>
    </row>
    <row r="14" spans="1:13">
      <c r="A14" s="3" t="s">
        <v>27</v>
      </c>
      <c r="B14" s="3">
        <v>5600.31</v>
      </c>
      <c r="C14" s="3"/>
      <c r="D14" s="3">
        <v>1903.19</v>
      </c>
      <c r="E14" s="3"/>
      <c r="F14" s="8">
        <v>4900.4399999999996</v>
      </c>
      <c r="G14" s="3">
        <v>120.3</v>
      </c>
      <c r="H14" s="9">
        <v>488.93</v>
      </c>
      <c r="I14" s="3">
        <f t="shared" si="0"/>
        <v>13013.169999999998</v>
      </c>
      <c r="J14" s="8">
        <v>27056.3</v>
      </c>
      <c r="K14" s="3"/>
      <c r="L14" s="8">
        <f t="shared" si="1"/>
        <v>27056.3</v>
      </c>
      <c r="M14" s="8">
        <f t="shared" si="2"/>
        <v>-14043.130000000001</v>
      </c>
    </row>
    <row r="15" spans="1:13">
      <c r="A15" s="3" t="s">
        <v>28</v>
      </c>
      <c r="B15" s="3">
        <v>5600.31</v>
      </c>
      <c r="C15" s="3"/>
      <c r="D15" s="3">
        <v>1958.39</v>
      </c>
      <c r="E15" s="3"/>
      <c r="F15" s="8">
        <v>4999.88</v>
      </c>
      <c r="G15" s="3">
        <v>120.3</v>
      </c>
      <c r="H15" s="9">
        <v>488.93</v>
      </c>
      <c r="I15" s="3">
        <f t="shared" si="0"/>
        <v>13167.810000000001</v>
      </c>
      <c r="J15" s="8">
        <v>8860.92</v>
      </c>
      <c r="K15" s="3"/>
      <c r="L15" s="8">
        <f t="shared" si="1"/>
        <v>8860.92</v>
      </c>
      <c r="M15" s="8">
        <f t="shared" si="2"/>
        <v>4306.8900000000012</v>
      </c>
    </row>
    <row r="16" spans="1:13">
      <c r="A16" s="3" t="s">
        <v>29</v>
      </c>
      <c r="B16" s="3">
        <v>5600.31</v>
      </c>
      <c r="C16" s="3"/>
      <c r="D16" s="3">
        <v>878.09</v>
      </c>
      <c r="E16" s="3"/>
      <c r="F16" s="8">
        <v>2241.8000000000002</v>
      </c>
      <c r="G16" s="3">
        <v>120.3</v>
      </c>
      <c r="H16" s="9">
        <v>488.93</v>
      </c>
      <c r="I16" s="3">
        <f t="shared" si="0"/>
        <v>9329.43</v>
      </c>
      <c r="J16" s="8">
        <v>3728.12</v>
      </c>
      <c r="K16" s="3"/>
      <c r="L16" s="8">
        <f t="shared" si="1"/>
        <v>3728.12</v>
      </c>
      <c r="M16" s="8">
        <f t="shared" si="2"/>
        <v>5601.31</v>
      </c>
    </row>
    <row r="17" spans="1:13">
      <c r="A17" s="3" t="s">
        <v>30</v>
      </c>
      <c r="B17" s="3">
        <v>5600.31</v>
      </c>
      <c r="C17" s="3"/>
      <c r="D17" s="3">
        <v>1196.6400000000001</v>
      </c>
      <c r="E17" s="3"/>
      <c r="F17" s="8">
        <v>3055.08</v>
      </c>
      <c r="G17" s="3">
        <v>120.3</v>
      </c>
      <c r="H17" s="9">
        <v>488.93</v>
      </c>
      <c r="I17" s="3">
        <f t="shared" si="0"/>
        <v>10461.26</v>
      </c>
      <c r="J17" s="8">
        <v>7118.12</v>
      </c>
      <c r="K17" s="3"/>
      <c r="L17" s="8">
        <f t="shared" si="1"/>
        <v>7118.12</v>
      </c>
      <c r="M17" s="8">
        <f t="shared" si="2"/>
        <v>3343.1400000000003</v>
      </c>
    </row>
    <row r="18" spans="1:13">
      <c r="A18" s="3" t="s">
        <v>31</v>
      </c>
      <c r="B18" s="3">
        <v>5600.31</v>
      </c>
      <c r="C18" s="3"/>
      <c r="D18" s="3">
        <v>1085.8399999999999</v>
      </c>
      <c r="E18" s="3"/>
      <c r="F18" s="8">
        <v>2772.22</v>
      </c>
      <c r="G18" s="3">
        <v>120.3</v>
      </c>
      <c r="H18" s="9">
        <v>488.93</v>
      </c>
      <c r="I18" s="3">
        <f t="shared" si="0"/>
        <v>10067.6</v>
      </c>
      <c r="J18" s="8">
        <v>13693.12</v>
      </c>
      <c r="K18" s="3"/>
      <c r="L18" s="8">
        <f t="shared" si="1"/>
        <v>13693.12</v>
      </c>
      <c r="M18" s="8">
        <f t="shared" si="2"/>
        <v>-3625.5200000000004</v>
      </c>
    </row>
    <row r="19" spans="1:13">
      <c r="A19" s="10" t="s">
        <v>32</v>
      </c>
      <c r="B19" s="3">
        <f>SUM(B7:B18)</f>
        <v>61949.889999999985</v>
      </c>
      <c r="C19" s="3">
        <f>SUM(C7:C13)</f>
        <v>0</v>
      </c>
      <c r="D19" s="3">
        <f>SUM(D7:D18)</f>
        <v>13859.92</v>
      </c>
      <c r="E19" s="3">
        <f>SUM(E7:E13)</f>
        <v>0</v>
      </c>
      <c r="F19" s="3">
        <f>SUM(F7:F18)</f>
        <v>34342.1</v>
      </c>
      <c r="G19" s="3">
        <f>SUM(G7:G18)</f>
        <v>1472.8999999999996</v>
      </c>
      <c r="H19" s="3">
        <f>SUM(H7:H18)</f>
        <v>5881.4800000000005</v>
      </c>
      <c r="I19" s="3">
        <f>SUM(I7:I18)</f>
        <v>117506.29</v>
      </c>
      <c r="J19" s="8">
        <f>SUM(J6:J18)</f>
        <v>88666.279999999984</v>
      </c>
      <c r="K19" s="3">
        <f>SUM(K7:K13)</f>
        <v>0</v>
      </c>
      <c r="L19" s="3">
        <f>SUM(L7:L18)</f>
        <v>110468.88999999998</v>
      </c>
      <c r="M19" s="8">
        <f>I19-J19</f>
        <v>28840.010000000009</v>
      </c>
    </row>
    <row r="24" spans="1:13">
      <c r="L24" t="s">
        <v>223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J19" sqref="J19"/>
    </sheetView>
  </sheetViews>
  <sheetFormatPr defaultRowHeight="15"/>
  <cols>
    <col min="11" max="11" width="7.42578125" customWidth="1"/>
    <col min="12" max="12" width="9.7109375" customWidth="1"/>
  </cols>
  <sheetData>
    <row r="1" spans="1:13">
      <c r="A1" s="70" t="s">
        <v>209</v>
      </c>
      <c r="B1" s="70"/>
      <c r="C1" s="70"/>
      <c r="D1" s="70"/>
      <c r="E1" s="70"/>
      <c r="F1" s="70" t="s">
        <v>92</v>
      </c>
      <c r="G1" s="70"/>
      <c r="H1" s="70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5</v>
      </c>
      <c r="B3" s="2"/>
      <c r="C3" s="2" t="s">
        <v>6</v>
      </c>
      <c r="D3" s="2">
        <v>573.1</v>
      </c>
      <c r="E3" s="3" t="s">
        <v>7</v>
      </c>
      <c r="F3" s="2"/>
      <c r="G3" s="70"/>
      <c r="H3" s="70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8</v>
      </c>
      <c r="B5" s="5" t="s">
        <v>9</v>
      </c>
      <c r="C5" s="6" t="s">
        <v>10</v>
      </c>
      <c r="D5" s="6" t="s">
        <v>11</v>
      </c>
      <c r="E5" s="6" t="s">
        <v>12</v>
      </c>
      <c r="F5" s="6" t="s">
        <v>34</v>
      </c>
      <c r="G5" s="6" t="s">
        <v>35</v>
      </c>
      <c r="H5" s="6" t="s">
        <v>15</v>
      </c>
      <c r="I5" s="6" t="s">
        <v>41</v>
      </c>
      <c r="J5" s="6" t="s">
        <v>17</v>
      </c>
      <c r="K5" s="6"/>
      <c r="L5" s="6" t="s">
        <v>39</v>
      </c>
      <c r="M5" s="7" t="s">
        <v>19</v>
      </c>
    </row>
    <row r="6" spans="1:13">
      <c r="A6" s="4"/>
      <c r="B6" s="5"/>
      <c r="C6" s="6"/>
      <c r="D6" s="6"/>
      <c r="E6" s="6"/>
      <c r="F6" s="6"/>
      <c r="G6" s="6"/>
      <c r="H6" s="6"/>
      <c r="I6" s="6"/>
      <c r="J6" s="6">
        <v>-38407.03</v>
      </c>
      <c r="K6" s="6"/>
      <c r="L6" s="6"/>
      <c r="M6" s="7"/>
    </row>
    <row r="7" spans="1:13">
      <c r="A7" s="3" t="s">
        <v>20</v>
      </c>
      <c r="B7" s="3">
        <v>4341.82</v>
      </c>
      <c r="C7" s="3"/>
      <c r="D7" s="3">
        <v>782.04</v>
      </c>
      <c r="E7" s="3"/>
      <c r="F7" s="8">
        <v>2357.37</v>
      </c>
      <c r="G7" s="3">
        <v>114.62</v>
      </c>
      <c r="H7" s="3">
        <v>401.17</v>
      </c>
      <c r="I7" s="3">
        <f t="shared" ref="I7:I12" si="0">SUM(B7:H7)</f>
        <v>7997.0199999999995</v>
      </c>
      <c r="J7" s="8">
        <v>7319.08</v>
      </c>
      <c r="K7" s="3"/>
      <c r="L7" s="8">
        <v>7319.08</v>
      </c>
      <c r="M7" s="8">
        <f>I7-L7</f>
        <v>677.9399999999996</v>
      </c>
    </row>
    <row r="8" spans="1:13">
      <c r="A8" s="3" t="s">
        <v>21</v>
      </c>
      <c r="B8" s="3">
        <v>4341.82</v>
      </c>
      <c r="C8" s="3"/>
      <c r="D8" s="3">
        <v>728.84</v>
      </c>
      <c r="E8" s="3"/>
      <c r="F8" s="8">
        <v>1605.45</v>
      </c>
      <c r="G8" s="3">
        <v>114.62</v>
      </c>
      <c r="H8" s="9">
        <v>401.17</v>
      </c>
      <c r="I8" s="3">
        <f t="shared" si="0"/>
        <v>7191.9</v>
      </c>
      <c r="J8" s="8">
        <v>6229.26</v>
      </c>
      <c r="K8" s="3"/>
      <c r="L8" s="8">
        <f t="shared" ref="L8:L18" si="1">SUM(J8:K8)</f>
        <v>6229.26</v>
      </c>
      <c r="M8" s="8">
        <f t="shared" ref="M8:M18" si="2">I8-L8</f>
        <v>962.63999999999942</v>
      </c>
    </row>
    <row r="9" spans="1:13">
      <c r="A9" s="3" t="s">
        <v>22</v>
      </c>
      <c r="B9" s="3">
        <v>4341.82</v>
      </c>
      <c r="C9" s="3"/>
      <c r="D9" s="3">
        <v>715.54</v>
      </c>
      <c r="E9" s="3"/>
      <c r="F9" s="8">
        <v>1822.22</v>
      </c>
      <c r="G9" s="3">
        <v>114.62</v>
      </c>
      <c r="H9" s="9">
        <v>401.17</v>
      </c>
      <c r="I9" s="3">
        <f t="shared" si="0"/>
        <v>7395.37</v>
      </c>
      <c r="J9" s="8">
        <v>4455.24</v>
      </c>
      <c r="K9" s="3"/>
      <c r="L9" s="8">
        <f t="shared" si="1"/>
        <v>4455.24</v>
      </c>
      <c r="M9" s="8">
        <f t="shared" si="2"/>
        <v>2940.13</v>
      </c>
    </row>
    <row r="10" spans="1:13">
      <c r="A10" s="3" t="s">
        <v>23</v>
      </c>
      <c r="B10" s="3">
        <v>4341.82</v>
      </c>
      <c r="C10" s="3"/>
      <c r="D10" s="3">
        <v>845.88</v>
      </c>
      <c r="E10" s="3"/>
      <c r="F10" s="8">
        <v>2154.15</v>
      </c>
      <c r="G10" s="3">
        <v>114.62</v>
      </c>
      <c r="H10" s="9">
        <v>401.17</v>
      </c>
      <c r="I10" s="3">
        <f t="shared" si="0"/>
        <v>7857.64</v>
      </c>
      <c r="J10" s="8">
        <v>23974.68</v>
      </c>
      <c r="K10" s="3"/>
      <c r="L10" s="8">
        <f t="shared" si="1"/>
        <v>23974.68</v>
      </c>
      <c r="M10" s="8">
        <f t="shared" si="2"/>
        <v>-16117.04</v>
      </c>
    </row>
    <row r="11" spans="1:13">
      <c r="A11" s="3" t="s">
        <v>24</v>
      </c>
      <c r="B11" s="3">
        <v>4341.82</v>
      </c>
      <c r="C11" s="3"/>
      <c r="D11" s="3">
        <v>742.14</v>
      </c>
      <c r="E11" s="3"/>
      <c r="F11" s="8">
        <v>1889.96</v>
      </c>
      <c r="G11" s="3">
        <v>114.62</v>
      </c>
      <c r="H11" s="9">
        <v>401.17</v>
      </c>
      <c r="I11" s="3">
        <f t="shared" si="0"/>
        <v>7489.71</v>
      </c>
      <c r="J11" s="8">
        <v>4798.91</v>
      </c>
      <c r="K11" s="3"/>
      <c r="L11" s="8">
        <f t="shared" si="1"/>
        <v>4798.91</v>
      </c>
      <c r="M11" s="8">
        <f t="shared" si="2"/>
        <v>2690.8</v>
      </c>
    </row>
    <row r="12" spans="1:13">
      <c r="A12" s="3" t="s">
        <v>25</v>
      </c>
      <c r="B12" s="3">
        <v>4338.37</v>
      </c>
      <c r="C12" s="3"/>
      <c r="D12" s="3">
        <v>840.56</v>
      </c>
      <c r="E12" s="3"/>
      <c r="F12" s="8">
        <v>1957.7</v>
      </c>
      <c r="G12" s="3">
        <v>108.04</v>
      </c>
      <c r="H12" s="9">
        <v>378.91</v>
      </c>
      <c r="I12" s="3">
        <f t="shared" si="0"/>
        <v>7623.58</v>
      </c>
      <c r="J12" s="8">
        <v>7255.18</v>
      </c>
      <c r="K12" s="3"/>
      <c r="L12" s="8">
        <f t="shared" si="1"/>
        <v>7255.18</v>
      </c>
      <c r="M12" s="8">
        <f t="shared" si="2"/>
        <v>368.39999999999964</v>
      </c>
    </row>
    <row r="13" spans="1:13">
      <c r="A13" s="3" t="s">
        <v>26</v>
      </c>
      <c r="B13" s="3">
        <v>4338.37</v>
      </c>
      <c r="D13" s="3">
        <v>648.20000000000005</v>
      </c>
      <c r="E13" s="3"/>
      <c r="F13" s="8">
        <v>1591.9</v>
      </c>
      <c r="G13" s="3">
        <v>108.04</v>
      </c>
      <c r="H13" s="9">
        <v>378.91</v>
      </c>
      <c r="I13" s="3">
        <f t="shared" ref="I13:I18" si="3">SUM(B13:H13)</f>
        <v>7065.4199999999992</v>
      </c>
      <c r="J13" s="8">
        <v>6665.03</v>
      </c>
      <c r="K13" s="3"/>
      <c r="L13" s="8">
        <f t="shared" si="1"/>
        <v>6665.03</v>
      </c>
      <c r="M13" s="8">
        <f t="shared" si="2"/>
        <v>400.38999999999942</v>
      </c>
    </row>
    <row r="14" spans="1:13">
      <c r="A14" s="3" t="s">
        <v>27</v>
      </c>
      <c r="B14" s="3">
        <v>4551.1899999999996</v>
      </c>
      <c r="C14" s="3"/>
      <c r="D14" s="3">
        <v>684.19</v>
      </c>
      <c r="E14" s="3"/>
      <c r="F14" s="8">
        <v>1753.56</v>
      </c>
      <c r="G14" s="3">
        <v>109</v>
      </c>
      <c r="H14" s="9">
        <v>397.34</v>
      </c>
      <c r="I14" s="3">
        <f t="shared" si="3"/>
        <v>7495.2799999999988</v>
      </c>
      <c r="J14" s="8">
        <v>14005.12</v>
      </c>
      <c r="K14" s="3"/>
      <c r="L14" s="8">
        <f t="shared" si="1"/>
        <v>14005.12</v>
      </c>
      <c r="M14" s="8">
        <f t="shared" si="2"/>
        <v>-6509.840000000002</v>
      </c>
    </row>
    <row r="15" spans="1:13">
      <c r="A15" s="3" t="s">
        <v>28</v>
      </c>
      <c r="B15" s="3">
        <v>4551.1899999999996</v>
      </c>
      <c r="C15" s="3"/>
      <c r="D15" s="3">
        <v>1268.6600000000001</v>
      </c>
      <c r="E15" s="3"/>
      <c r="F15" s="8">
        <v>3238.96</v>
      </c>
      <c r="G15" s="3">
        <v>109</v>
      </c>
      <c r="H15" s="9">
        <v>397.34</v>
      </c>
      <c r="I15" s="3">
        <f t="shared" si="3"/>
        <v>9565.15</v>
      </c>
      <c r="J15" s="8">
        <v>13820.11</v>
      </c>
      <c r="K15" s="3"/>
      <c r="L15" s="8">
        <f t="shared" si="1"/>
        <v>13820.11</v>
      </c>
      <c r="M15" s="8">
        <f t="shared" si="2"/>
        <v>-4254.9600000000009</v>
      </c>
    </row>
    <row r="16" spans="1:13">
      <c r="A16" s="3" t="s">
        <v>29</v>
      </c>
      <c r="B16" s="3">
        <v>4551.1899999999996</v>
      </c>
      <c r="C16" s="3"/>
      <c r="D16" s="3">
        <v>637.1</v>
      </c>
      <c r="E16" s="3"/>
      <c r="F16" s="8">
        <v>2334.36</v>
      </c>
      <c r="G16" s="3">
        <v>109</v>
      </c>
      <c r="H16" s="9">
        <v>397.34</v>
      </c>
      <c r="I16" s="3">
        <f t="shared" si="3"/>
        <v>8028.99</v>
      </c>
      <c r="J16" s="8">
        <v>1865.78</v>
      </c>
      <c r="K16" s="3"/>
      <c r="L16" s="8">
        <f t="shared" si="1"/>
        <v>1865.78</v>
      </c>
      <c r="M16" s="8">
        <f t="shared" si="2"/>
        <v>6163.21</v>
      </c>
    </row>
    <row r="17" spans="1:13">
      <c r="A17" s="3" t="s">
        <v>30</v>
      </c>
      <c r="B17" s="3">
        <v>4551.1899999999996</v>
      </c>
      <c r="C17" s="3"/>
      <c r="D17" s="3">
        <v>819.92</v>
      </c>
      <c r="E17" s="3"/>
      <c r="F17" s="8">
        <v>2093.3000000000002</v>
      </c>
      <c r="G17" s="3">
        <v>109</v>
      </c>
      <c r="H17" s="9">
        <v>397.34</v>
      </c>
      <c r="I17" s="3">
        <f t="shared" si="3"/>
        <v>7970.75</v>
      </c>
      <c r="J17" s="8">
        <v>3778.37</v>
      </c>
      <c r="K17" s="3"/>
      <c r="L17" s="8">
        <f t="shared" si="1"/>
        <v>3778.37</v>
      </c>
      <c r="M17" s="8">
        <f t="shared" si="2"/>
        <v>4192.38</v>
      </c>
    </row>
    <row r="18" spans="1:13">
      <c r="A18" s="3" t="s">
        <v>31</v>
      </c>
      <c r="B18" s="3">
        <v>4551.1899999999996</v>
      </c>
      <c r="C18" s="3"/>
      <c r="D18" s="3">
        <v>914.1</v>
      </c>
      <c r="E18" s="3"/>
      <c r="F18" s="8">
        <v>2333.7600000000002</v>
      </c>
      <c r="G18" s="3">
        <v>109</v>
      </c>
      <c r="H18" s="9">
        <v>397.34</v>
      </c>
      <c r="I18" s="3">
        <f t="shared" si="3"/>
        <v>8305.39</v>
      </c>
      <c r="J18" s="8">
        <v>9097</v>
      </c>
      <c r="K18" s="3"/>
      <c r="L18" s="8">
        <f t="shared" si="1"/>
        <v>9097</v>
      </c>
      <c r="M18" s="8">
        <f t="shared" si="2"/>
        <v>-791.61000000000058</v>
      </c>
    </row>
    <row r="19" spans="1:13">
      <c r="A19" s="10" t="s">
        <v>32</v>
      </c>
      <c r="B19" s="3">
        <f>SUM(B7:B18)</f>
        <v>53141.790000000008</v>
      </c>
      <c r="C19" s="3">
        <f>SUM(C7:C15)</f>
        <v>0</v>
      </c>
      <c r="D19" s="3">
        <f>SUM(D7:D18)</f>
        <v>9627.17</v>
      </c>
      <c r="E19" s="3">
        <f>SUM(E7:E15)</f>
        <v>0</v>
      </c>
      <c r="F19" s="8">
        <f>SUM(F7:F18)</f>
        <v>25132.690000000002</v>
      </c>
      <c r="G19" s="3">
        <f>SUM(G7:G18)</f>
        <v>1334.1799999999998</v>
      </c>
      <c r="H19" s="3">
        <f>SUM(H7:H18)</f>
        <v>4750.3700000000008</v>
      </c>
      <c r="I19" s="3">
        <f>SUM(I7:I18)</f>
        <v>93986.2</v>
      </c>
      <c r="J19" s="3">
        <f>SUM(J6:J18)</f>
        <v>64856.73</v>
      </c>
      <c r="K19" s="3">
        <f>SUM(K7:K15)</f>
        <v>0</v>
      </c>
      <c r="L19" s="8">
        <f>SUM(L7:L18)</f>
        <v>103263.76</v>
      </c>
      <c r="M19" s="3">
        <f>I19-J19</f>
        <v>29129.469999999994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25"/>
  <sheetViews>
    <sheetView workbookViewId="0">
      <selection activeCell="J19" sqref="J19"/>
    </sheetView>
  </sheetViews>
  <sheetFormatPr defaultRowHeight="15"/>
  <sheetData>
    <row r="1" spans="1:13">
      <c r="A1" s="71" t="s">
        <v>209</v>
      </c>
      <c r="B1" s="71"/>
      <c r="C1" s="71"/>
      <c r="D1" s="71"/>
      <c r="E1" s="71"/>
      <c r="F1" s="71" t="s">
        <v>93</v>
      </c>
      <c r="G1" s="71"/>
      <c r="H1" s="71"/>
    </row>
    <row r="3" spans="1:13">
      <c r="A3" s="12" t="s">
        <v>5</v>
      </c>
      <c r="B3" s="12"/>
      <c r="C3" s="12" t="s">
        <v>6</v>
      </c>
      <c r="D3" s="12">
        <v>740.89</v>
      </c>
      <c r="E3" s="13" t="s">
        <v>7</v>
      </c>
      <c r="F3" s="12"/>
      <c r="G3" s="72"/>
      <c r="H3" s="72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8</v>
      </c>
      <c r="B5" s="15" t="s">
        <v>9</v>
      </c>
      <c r="C5" s="16" t="s">
        <v>10</v>
      </c>
      <c r="D5" s="16" t="s">
        <v>11</v>
      </c>
      <c r="E5" s="16" t="s">
        <v>12</v>
      </c>
      <c r="F5" s="16" t="s">
        <v>34</v>
      </c>
      <c r="G5" s="16" t="s">
        <v>35</v>
      </c>
      <c r="H5" s="16" t="s">
        <v>15</v>
      </c>
      <c r="I5" s="16" t="s">
        <v>43</v>
      </c>
      <c r="J5" s="16" t="s">
        <v>17</v>
      </c>
      <c r="K5" s="16"/>
      <c r="L5" s="16" t="s">
        <v>37</v>
      </c>
      <c r="M5" s="17" t="s">
        <v>19</v>
      </c>
    </row>
    <row r="6" spans="1:13">
      <c r="A6" s="14"/>
      <c r="B6" s="15"/>
      <c r="C6" s="16"/>
      <c r="D6" s="16"/>
      <c r="E6" s="16"/>
      <c r="F6" s="16"/>
      <c r="G6" s="16"/>
      <c r="H6" s="16"/>
      <c r="I6" s="16"/>
      <c r="J6" s="16">
        <v>-34949.279999999999</v>
      </c>
      <c r="K6" s="16"/>
      <c r="L6" s="16"/>
      <c r="M6" s="17"/>
    </row>
    <row r="7" spans="1:13">
      <c r="A7" s="13" t="s">
        <v>20</v>
      </c>
      <c r="B7" s="13">
        <v>5608.54</v>
      </c>
      <c r="C7" s="13"/>
      <c r="D7" s="13">
        <v>811.3</v>
      </c>
      <c r="E7" s="13"/>
      <c r="F7" s="18">
        <v>2066.08</v>
      </c>
      <c r="G7" s="13">
        <v>148.18</v>
      </c>
      <c r="H7" s="13">
        <v>518.62</v>
      </c>
      <c r="I7" s="13">
        <f>SUM(B7:H7)</f>
        <v>9152.7200000000012</v>
      </c>
      <c r="J7" s="18">
        <v>7373.73</v>
      </c>
      <c r="K7" s="13"/>
      <c r="L7" s="18">
        <f>SUM(J7:K7)</f>
        <v>7373.73</v>
      </c>
      <c r="M7" s="18">
        <f>I7-L7</f>
        <v>1778.9900000000016</v>
      </c>
    </row>
    <row r="8" spans="1:13">
      <c r="A8" s="13" t="s">
        <v>21</v>
      </c>
      <c r="B8" s="13">
        <v>5608.54</v>
      </c>
      <c r="C8" s="13"/>
      <c r="D8" s="13">
        <v>904.4</v>
      </c>
      <c r="E8" s="13"/>
      <c r="F8" s="18">
        <v>2303.17</v>
      </c>
      <c r="G8" s="13">
        <v>148.18</v>
      </c>
      <c r="H8" s="13">
        <v>518.62</v>
      </c>
      <c r="I8" s="13">
        <f t="shared" ref="I8:I18" si="0">SUM(B8:H8)</f>
        <v>9482.9100000000017</v>
      </c>
      <c r="J8" s="18">
        <v>6709.56</v>
      </c>
      <c r="K8" s="13"/>
      <c r="L8" s="18">
        <f t="shared" ref="L8:L18" si="1">SUM(J8:K8)</f>
        <v>6709.56</v>
      </c>
      <c r="M8" s="18">
        <f t="shared" ref="M8:M18" si="2">I8-L8</f>
        <v>2773.3500000000013</v>
      </c>
    </row>
    <row r="9" spans="1:13">
      <c r="A9" s="13" t="s">
        <v>22</v>
      </c>
      <c r="B9" s="13">
        <v>5608.54</v>
      </c>
      <c r="C9" s="13"/>
      <c r="D9" s="13">
        <v>864.5</v>
      </c>
      <c r="E9" s="13"/>
      <c r="F9" s="18">
        <v>2201.56</v>
      </c>
      <c r="G9" s="13">
        <v>148.18</v>
      </c>
      <c r="H9" s="13">
        <v>518.62</v>
      </c>
      <c r="I9" s="13">
        <f t="shared" si="0"/>
        <v>9341.4000000000015</v>
      </c>
      <c r="J9" s="18">
        <v>6543.3</v>
      </c>
      <c r="K9" s="13"/>
      <c r="L9" s="18">
        <f t="shared" si="1"/>
        <v>6543.3</v>
      </c>
      <c r="M9" s="18">
        <f t="shared" si="2"/>
        <v>2798.1000000000013</v>
      </c>
    </row>
    <row r="10" spans="1:13">
      <c r="A10" s="13" t="s">
        <v>23</v>
      </c>
      <c r="B10" s="13">
        <v>5608.54</v>
      </c>
      <c r="C10" s="13"/>
      <c r="D10" s="13">
        <v>917.7</v>
      </c>
      <c r="E10" s="13"/>
      <c r="F10" s="18">
        <v>2336.96</v>
      </c>
      <c r="G10" s="13">
        <v>148.18</v>
      </c>
      <c r="H10" s="13">
        <v>518.62</v>
      </c>
      <c r="I10" s="13">
        <f t="shared" si="0"/>
        <v>9530.0000000000018</v>
      </c>
      <c r="J10" s="18">
        <v>8526.6299999999992</v>
      </c>
      <c r="K10" s="13"/>
      <c r="L10" s="18">
        <f t="shared" si="1"/>
        <v>8526.6299999999992</v>
      </c>
      <c r="M10" s="18">
        <f t="shared" si="2"/>
        <v>1003.3700000000026</v>
      </c>
    </row>
    <row r="11" spans="1:13">
      <c r="A11" s="13" t="s">
        <v>24</v>
      </c>
      <c r="B11" s="13">
        <v>5608.54</v>
      </c>
      <c r="C11" s="13"/>
      <c r="D11" s="13">
        <v>837.9</v>
      </c>
      <c r="E11" s="13"/>
      <c r="F11" s="18">
        <v>2133.8200000000002</v>
      </c>
      <c r="G11" s="13">
        <v>148.18</v>
      </c>
      <c r="H11" s="13">
        <v>518.62</v>
      </c>
      <c r="I11" s="13">
        <f t="shared" si="0"/>
        <v>9247.0600000000013</v>
      </c>
      <c r="J11" s="18">
        <v>5429.42</v>
      </c>
      <c r="K11" s="13"/>
      <c r="L11" s="18">
        <f t="shared" si="1"/>
        <v>5429.42</v>
      </c>
      <c r="M11" s="18">
        <f t="shared" si="2"/>
        <v>3817.6400000000012</v>
      </c>
    </row>
    <row r="12" spans="1:13">
      <c r="A12" s="13" t="s">
        <v>25</v>
      </c>
      <c r="B12" s="13">
        <v>5602.67</v>
      </c>
      <c r="C12" s="13"/>
      <c r="D12" s="13">
        <v>997.5</v>
      </c>
      <c r="E12" s="13"/>
      <c r="F12" s="18">
        <v>2540.2600000000002</v>
      </c>
      <c r="G12" s="13">
        <v>148.47999999999999</v>
      </c>
      <c r="H12" s="13">
        <v>476.42</v>
      </c>
      <c r="I12" s="13">
        <f t="shared" si="0"/>
        <v>9765.33</v>
      </c>
      <c r="J12" s="18">
        <v>4950.07</v>
      </c>
      <c r="K12" s="13"/>
      <c r="L12" s="18">
        <f t="shared" si="1"/>
        <v>4950.07</v>
      </c>
      <c r="M12" s="18">
        <f t="shared" si="2"/>
        <v>4815.26</v>
      </c>
    </row>
    <row r="13" spans="1:13">
      <c r="A13" s="13" t="s">
        <v>26</v>
      </c>
      <c r="B13" s="13">
        <v>5602.67</v>
      </c>
      <c r="C13" s="13"/>
      <c r="D13" s="13">
        <v>1201.0999999999999</v>
      </c>
      <c r="E13" s="13"/>
      <c r="F13" s="18">
        <v>2946.7</v>
      </c>
      <c r="G13" s="13">
        <v>148.47999999999999</v>
      </c>
      <c r="H13" s="13">
        <v>476.42</v>
      </c>
      <c r="I13" s="13">
        <f t="shared" si="0"/>
        <v>10375.370000000001</v>
      </c>
      <c r="J13" s="18">
        <v>7189</v>
      </c>
      <c r="K13" s="13"/>
      <c r="L13" s="18">
        <f t="shared" si="1"/>
        <v>7189</v>
      </c>
      <c r="M13" s="18">
        <f t="shared" si="2"/>
        <v>3186.3700000000008</v>
      </c>
    </row>
    <row r="14" spans="1:13">
      <c r="A14" s="13" t="s">
        <v>27</v>
      </c>
      <c r="B14" s="13">
        <v>5716.44</v>
      </c>
      <c r="C14" s="13"/>
      <c r="D14" s="13">
        <v>1135.7</v>
      </c>
      <c r="E14" s="13"/>
      <c r="F14" s="18">
        <v>2921.5</v>
      </c>
      <c r="G14" s="13">
        <v>144.72</v>
      </c>
      <c r="H14" s="13">
        <v>496.85</v>
      </c>
      <c r="I14" s="13">
        <f t="shared" si="0"/>
        <v>10415.209999999999</v>
      </c>
      <c r="J14" s="18">
        <v>39362.07</v>
      </c>
      <c r="K14" s="13"/>
      <c r="L14" s="18">
        <f t="shared" si="1"/>
        <v>39362.07</v>
      </c>
      <c r="M14" s="18">
        <f t="shared" si="2"/>
        <v>-28946.86</v>
      </c>
    </row>
    <row r="15" spans="1:13">
      <c r="A15" s="13" t="s">
        <v>28</v>
      </c>
      <c r="B15" s="13">
        <v>5716.44</v>
      </c>
      <c r="C15" s="13"/>
      <c r="D15" s="13">
        <v>1011.05</v>
      </c>
      <c r="E15" s="13"/>
      <c r="F15" s="18">
        <v>2581.2600000000002</v>
      </c>
      <c r="G15" s="13">
        <v>144.72</v>
      </c>
      <c r="H15" s="13">
        <v>496.85</v>
      </c>
      <c r="I15" s="13">
        <f t="shared" si="0"/>
        <v>9950.32</v>
      </c>
      <c r="J15" s="18">
        <v>16463</v>
      </c>
      <c r="K15" s="13"/>
      <c r="L15" s="18">
        <f t="shared" si="1"/>
        <v>16463</v>
      </c>
      <c r="M15" s="18">
        <f t="shared" si="2"/>
        <v>-6512.68</v>
      </c>
    </row>
    <row r="16" spans="1:13">
      <c r="A16" s="13" t="s">
        <v>29</v>
      </c>
      <c r="B16" s="13">
        <v>5716.44</v>
      </c>
      <c r="C16" s="13"/>
      <c r="D16" s="13">
        <v>914.1</v>
      </c>
      <c r="E16" s="13"/>
      <c r="F16" s="18">
        <v>2333.7399999999998</v>
      </c>
      <c r="G16" s="13">
        <v>144.72</v>
      </c>
      <c r="H16" s="13">
        <v>496.85</v>
      </c>
      <c r="I16" s="13">
        <f t="shared" si="0"/>
        <v>9605.8499999999985</v>
      </c>
      <c r="J16" s="18">
        <v>6934.51</v>
      </c>
      <c r="K16" s="13"/>
      <c r="L16" s="18">
        <f t="shared" si="1"/>
        <v>6934.51</v>
      </c>
      <c r="M16" s="18">
        <f t="shared" si="2"/>
        <v>2671.3399999999983</v>
      </c>
    </row>
    <row r="17" spans="1:13">
      <c r="A17" s="13" t="s">
        <v>30</v>
      </c>
      <c r="B17" s="13">
        <v>5716.44</v>
      </c>
      <c r="C17" s="13"/>
      <c r="D17" s="13">
        <v>1066.45</v>
      </c>
      <c r="E17" s="13"/>
      <c r="F17" s="18">
        <v>2722.7</v>
      </c>
      <c r="G17" s="13">
        <v>144.72</v>
      </c>
      <c r="H17" s="13">
        <v>496.85</v>
      </c>
      <c r="I17" s="13">
        <f t="shared" si="0"/>
        <v>10147.16</v>
      </c>
      <c r="J17" s="18">
        <v>9031.3700000000008</v>
      </c>
      <c r="K17" s="13"/>
      <c r="L17" s="18">
        <f t="shared" si="1"/>
        <v>9031.3700000000008</v>
      </c>
      <c r="M17" s="18">
        <f t="shared" si="2"/>
        <v>1115.7899999999991</v>
      </c>
    </row>
    <row r="18" spans="1:13">
      <c r="A18" s="13" t="s">
        <v>31</v>
      </c>
      <c r="B18" s="13">
        <v>5716.44</v>
      </c>
      <c r="C18" s="13"/>
      <c r="D18" s="13">
        <v>844.85</v>
      </c>
      <c r="E18" s="13"/>
      <c r="F18" s="18">
        <v>2156.96</v>
      </c>
      <c r="G18" s="13">
        <v>144.72</v>
      </c>
      <c r="H18" s="13">
        <v>496.85</v>
      </c>
      <c r="I18" s="13">
        <f t="shared" si="0"/>
        <v>9359.82</v>
      </c>
      <c r="J18" s="18">
        <v>7969.74</v>
      </c>
      <c r="K18" s="13"/>
      <c r="L18" s="18">
        <f t="shared" si="1"/>
        <v>7969.74</v>
      </c>
      <c r="M18" s="18">
        <f t="shared" si="2"/>
        <v>1390.08</v>
      </c>
    </row>
    <row r="19" spans="1:13">
      <c r="A19" s="19" t="s">
        <v>32</v>
      </c>
      <c r="B19" s="13">
        <f>SUM(B7:B18)</f>
        <v>67830.240000000005</v>
      </c>
      <c r="C19" s="13">
        <f>SUM(C7:C15)</f>
        <v>0</v>
      </c>
      <c r="D19" s="13">
        <f>SUM(D7:D18)</f>
        <v>11506.550000000001</v>
      </c>
      <c r="E19" s="13">
        <f>SUM(E7:E15)</f>
        <v>0</v>
      </c>
      <c r="F19" s="13">
        <f>SUM(F7:F18)</f>
        <v>29244.709999999995</v>
      </c>
      <c r="G19" s="13">
        <f>SUM(G7:G18)</f>
        <v>1761.4600000000003</v>
      </c>
      <c r="H19" s="13">
        <f>SUM(H7:H18)</f>
        <v>6030.1900000000014</v>
      </c>
      <c r="I19" s="13">
        <f>SUM(I7:I18)</f>
        <v>116373.15000000002</v>
      </c>
      <c r="J19" s="13">
        <f>SUM(J6:J18)</f>
        <v>91533.119999999995</v>
      </c>
      <c r="K19" s="13">
        <f>SUM(K7:K15)</f>
        <v>0</v>
      </c>
      <c r="L19" s="13">
        <f>SUM(L7:L18)</f>
        <v>126482.4</v>
      </c>
      <c r="M19" s="13">
        <f>I19-J19</f>
        <v>24840.030000000028</v>
      </c>
    </row>
    <row r="20" spans="1:13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5" spans="1:13">
      <c r="L25" s="29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J19" sqref="J19"/>
    </sheetView>
  </sheetViews>
  <sheetFormatPr defaultRowHeight="15"/>
  <sheetData>
    <row r="1" spans="1:13">
      <c r="A1" s="72" t="s">
        <v>211</v>
      </c>
      <c r="B1" s="72"/>
      <c r="C1" s="72"/>
      <c r="D1" s="72"/>
      <c r="E1" s="72"/>
      <c r="F1" s="72" t="s">
        <v>40</v>
      </c>
      <c r="G1" s="72"/>
      <c r="H1" s="72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5</v>
      </c>
      <c r="B3" s="12"/>
      <c r="C3" s="12" t="s">
        <v>6</v>
      </c>
      <c r="D3" s="12">
        <v>832.2</v>
      </c>
      <c r="E3" s="13" t="s">
        <v>7</v>
      </c>
      <c r="F3" s="12"/>
      <c r="G3" s="72"/>
      <c r="H3" s="72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8</v>
      </c>
      <c r="B5" s="15" t="s">
        <v>9</v>
      </c>
      <c r="C5" s="16" t="s">
        <v>10</v>
      </c>
      <c r="D5" s="16" t="s">
        <v>11</v>
      </c>
      <c r="E5" s="16" t="s">
        <v>12</v>
      </c>
      <c r="F5" s="16" t="s">
        <v>34</v>
      </c>
      <c r="G5" s="16" t="s">
        <v>35</v>
      </c>
      <c r="H5" s="16" t="s">
        <v>15</v>
      </c>
      <c r="I5" s="16" t="s">
        <v>41</v>
      </c>
      <c r="J5" s="16" t="s">
        <v>17</v>
      </c>
      <c r="K5" s="16"/>
      <c r="L5" s="16" t="s">
        <v>18</v>
      </c>
      <c r="M5" s="17" t="s">
        <v>19</v>
      </c>
    </row>
    <row r="6" spans="1:13">
      <c r="A6" s="14"/>
      <c r="B6" s="61"/>
      <c r="C6" s="16"/>
      <c r="D6" s="16"/>
      <c r="E6" s="16"/>
      <c r="F6" s="16"/>
      <c r="G6" s="16"/>
      <c r="H6" s="16"/>
      <c r="I6" s="16"/>
      <c r="J6" s="16">
        <v>-12937.69</v>
      </c>
      <c r="K6" s="16"/>
      <c r="L6" s="16"/>
      <c r="M6" s="17"/>
    </row>
    <row r="7" spans="1:13">
      <c r="A7" s="13" t="s">
        <v>20</v>
      </c>
      <c r="B7">
        <v>6299.75</v>
      </c>
      <c r="C7" s="13"/>
      <c r="D7" s="13">
        <v>691.6</v>
      </c>
      <c r="E7" s="13"/>
      <c r="F7" s="18">
        <v>1761.25</v>
      </c>
      <c r="G7" s="13">
        <v>166.44</v>
      </c>
      <c r="H7" s="13">
        <v>582.54</v>
      </c>
      <c r="I7" s="13">
        <f>SUM(B7:H7)</f>
        <v>9501.5800000000017</v>
      </c>
      <c r="J7" s="18">
        <v>4834</v>
      </c>
      <c r="K7" s="13"/>
      <c r="L7" s="18">
        <f>SUM(J7:K7)</f>
        <v>4834</v>
      </c>
      <c r="M7" s="18">
        <f>I7-L7</f>
        <v>4667.5800000000017</v>
      </c>
    </row>
    <row r="8" spans="1:13">
      <c r="A8" s="13" t="s">
        <v>21</v>
      </c>
      <c r="B8" s="13">
        <v>6299.75</v>
      </c>
      <c r="C8" s="13"/>
      <c r="D8" s="13">
        <v>696.92</v>
      </c>
      <c r="E8" s="13"/>
      <c r="F8" s="13">
        <v>1774.8</v>
      </c>
      <c r="G8" s="21">
        <v>166.44</v>
      </c>
      <c r="H8" s="21">
        <v>582.54</v>
      </c>
      <c r="I8" s="13">
        <f>SUM(B8:H8)</f>
        <v>9520.4500000000007</v>
      </c>
      <c r="J8" s="18">
        <v>6044.57</v>
      </c>
      <c r="K8" s="13"/>
      <c r="L8" s="18">
        <f t="shared" ref="L8:L18" si="0">SUM(J8:K8)</f>
        <v>6044.57</v>
      </c>
      <c r="M8" s="18">
        <f t="shared" ref="M8:M17" si="1">I8-L8</f>
        <v>3475.880000000001</v>
      </c>
    </row>
    <row r="9" spans="1:13">
      <c r="A9" s="13" t="s">
        <v>22</v>
      </c>
      <c r="B9" s="13">
        <v>6299.75</v>
      </c>
      <c r="C9" s="13"/>
      <c r="D9" s="13">
        <v>2082.62</v>
      </c>
      <c r="E9" s="13"/>
      <c r="F9" s="13">
        <v>2757.03</v>
      </c>
      <c r="G9" s="21">
        <v>166.44</v>
      </c>
      <c r="H9" s="21">
        <v>582.54</v>
      </c>
      <c r="I9" s="13">
        <f t="shared" ref="I9:I17" si="2">SUM(B9:H9)</f>
        <v>11888.380000000001</v>
      </c>
      <c r="J9" s="18">
        <v>12760</v>
      </c>
      <c r="K9" s="13"/>
      <c r="L9" s="18">
        <f t="shared" si="0"/>
        <v>12760</v>
      </c>
      <c r="M9" s="18">
        <f t="shared" si="1"/>
        <v>-871.61999999999898</v>
      </c>
    </row>
    <row r="10" spans="1:13">
      <c r="A10" s="13" t="s">
        <v>23</v>
      </c>
      <c r="B10" s="13">
        <v>6299.75</v>
      </c>
      <c r="C10" s="13"/>
      <c r="D10" s="13">
        <v>718.2</v>
      </c>
      <c r="E10" s="13"/>
      <c r="F10" s="13">
        <v>1828.99</v>
      </c>
      <c r="G10" s="21">
        <v>166.44</v>
      </c>
      <c r="H10" s="21">
        <v>582.54</v>
      </c>
      <c r="I10" s="13">
        <f t="shared" si="2"/>
        <v>9595.9200000000019</v>
      </c>
      <c r="J10" s="18">
        <v>7093</v>
      </c>
      <c r="K10" s="13"/>
      <c r="L10" s="18">
        <f t="shared" si="0"/>
        <v>7093</v>
      </c>
      <c r="M10" s="18">
        <f t="shared" si="1"/>
        <v>2502.9200000000019</v>
      </c>
    </row>
    <row r="11" spans="1:13">
      <c r="A11" s="13" t="s">
        <v>24</v>
      </c>
      <c r="B11" s="13">
        <v>6299.75</v>
      </c>
      <c r="C11" s="13"/>
      <c r="D11" s="13">
        <v>957.6</v>
      </c>
      <c r="E11" s="13"/>
      <c r="F11" s="18">
        <v>2438.65</v>
      </c>
      <c r="G11" s="21">
        <v>166.44</v>
      </c>
      <c r="H11" s="21">
        <v>582.54</v>
      </c>
      <c r="I11" s="13">
        <f t="shared" si="2"/>
        <v>10444.98</v>
      </c>
      <c r="J11" s="18">
        <v>7224</v>
      </c>
      <c r="K11" s="13"/>
      <c r="L11" s="18">
        <f t="shared" si="0"/>
        <v>7224</v>
      </c>
      <c r="M11" s="18">
        <f t="shared" si="1"/>
        <v>3220.9799999999996</v>
      </c>
    </row>
    <row r="12" spans="1:13">
      <c r="A12" s="13" t="s">
        <v>25</v>
      </c>
      <c r="B12" s="13">
        <v>6299.75</v>
      </c>
      <c r="C12" s="13"/>
      <c r="D12" s="13">
        <v>1130.5</v>
      </c>
      <c r="E12" s="13">
        <v>56.42</v>
      </c>
      <c r="F12" s="18">
        <v>2878.96</v>
      </c>
      <c r="G12" s="21">
        <v>166.44</v>
      </c>
      <c r="H12" s="21">
        <v>550.20000000000005</v>
      </c>
      <c r="I12" s="13">
        <f t="shared" si="2"/>
        <v>11082.270000000002</v>
      </c>
      <c r="J12" s="18">
        <v>10110.98</v>
      </c>
      <c r="K12" s="13"/>
      <c r="L12" s="18">
        <f t="shared" si="0"/>
        <v>10110.98</v>
      </c>
      <c r="M12" s="18">
        <f t="shared" si="1"/>
        <v>971.29000000000269</v>
      </c>
    </row>
    <row r="13" spans="1:13">
      <c r="A13" s="13" t="s">
        <v>26</v>
      </c>
      <c r="B13" s="13">
        <v>6299.75</v>
      </c>
      <c r="C13" s="13"/>
      <c r="D13" s="13">
        <v>1079.8499999999999</v>
      </c>
      <c r="E13" s="13">
        <v>58.75</v>
      </c>
      <c r="F13" s="18">
        <v>2675.74</v>
      </c>
      <c r="G13" s="21">
        <v>166.44</v>
      </c>
      <c r="H13" s="21">
        <v>550.20000000000005</v>
      </c>
      <c r="I13" s="13">
        <f t="shared" si="2"/>
        <v>10830.730000000001</v>
      </c>
      <c r="J13" s="18">
        <v>9305.7099999999991</v>
      </c>
      <c r="K13" s="13"/>
      <c r="L13" s="18">
        <f t="shared" si="0"/>
        <v>9305.7099999999991</v>
      </c>
      <c r="M13" s="18">
        <f t="shared" si="1"/>
        <v>1525.0200000000023</v>
      </c>
    </row>
    <row r="14" spans="1:13">
      <c r="A14" s="13" t="s">
        <v>27</v>
      </c>
      <c r="B14" s="13">
        <v>6574.38</v>
      </c>
      <c r="C14" s="26"/>
      <c r="D14" s="13">
        <v>1288.25</v>
      </c>
      <c r="E14" s="26">
        <v>58.75</v>
      </c>
      <c r="F14" s="18">
        <v>3314.86</v>
      </c>
      <c r="G14" s="21">
        <v>166.44</v>
      </c>
      <c r="H14" s="21">
        <v>573.79999999999995</v>
      </c>
      <c r="I14" s="13">
        <f t="shared" si="2"/>
        <v>11976.48</v>
      </c>
      <c r="J14" s="18">
        <v>10363</v>
      </c>
      <c r="K14" s="26"/>
      <c r="L14" s="18">
        <f t="shared" si="0"/>
        <v>10363</v>
      </c>
      <c r="M14" s="18">
        <f t="shared" si="1"/>
        <v>1613.4799999999996</v>
      </c>
    </row>
    <row r="15" spans="1:13">
      <c r="A15" s="13" t="s">
        <v>28</v>
      </c>
      <c r="B15" s="13">
        <v>6574.38</v>
      </c>
      <c r="C15" s="26"/>
      <c r="D15" s="13">
        <v>2119.25</v>
      </c>
      <c r="E15" s="26"/>
      <c r="F15" s="18">
        <v>5410.06</v>
      </c>
      <c r="G15" s="21">
        <v>166.44</v>
      </c>
      <c r="H15" s="21">
        <v>573.79999999999995</v>
      </c>
      <c r="I15" s="13">
        <f t="shared" si="2"/>
        <v>14843.930000000002</v>
      </c>
      <c r="J15" s="18">
        <v>16697.36</v>
      </c>
      <c r="K15" s="26"/>
      <c r="L15" s="18">
        <f t="shared" si="0"/>
        <v>16697.36</v>
      </c>
      <c r="M15" s="18">
        <f t="shared" si="1"/>
        <v>-1853.4299999999985</v>
      </c>
    </row>
    <row r="16" spans="1:13">
      <c r="A16" s="13" t="s">
        <v>29</v>
      </c>
      <c r="B16" s="13">
        <v>6574.38</v>
      </c>
      <c r="C16" s="26"/>
      <c r="D16" s="13">
        <v>1080.3</v>
      </c>
      <c r="E16" s="26"/>
      <c r="F16" s="18">
        <v>2758.06</v>
      </c>
      <c r="G16" s="21">
        <v>166.44</v>
      </c>
      <c r="H16" s="21">
        <v>573.79999999999995</v>
      </c>
      <c r="I16" s="13">
        <f t="shared" si="2"/>
        <v>11152.98</v>
      </c>
      <c r="J16" s="18">
        <v>9797.1</v>
      </c>
      <c r="K16" s="26"/>
      <c r="L16" s="18">
        <f t="shared" si="0"/>
        <v>9797.1</v>
      </c>
      <c r="M16" s="18">
        <f t="shared" si="1"/>
        <v>1355.8799999999992</v>
      </c>
    </row>
    <row r="17" spans="1:13">
      <c r="A17" s="13" t="s">
        <v>30</v>
      </c>
      <c r="B17" s="13">
        <v>6574.38</v>
      </c>
      <c r="C17" s="26"/>
      <c r="D17" s="13">
        <v>1135.7</v>
      </c>
      <c r="E17" s="26"/>
      <c r="F17" s="18">
        <v>2899.5</v>
      </c>
      <c r="G17" s="21">
        <v>166.44</v>
      </c>
      <c r="H17" s="21">
        <v>573.79999999999995</v>
      </c>
      <c r="I17" s="13">
        <f t="shared" si="2"/>
        <v>11349.82</v>
      </c>
      <c r="J17" s="18">
        <v>8481.6299999999992</v>
      </c>
      <c r="K17" s="26"/>
      <c r="L17" s="18">
        <f t="shared" si="0"/>
        <v>8481.6299999999992</v>
      </c>
      <c r="M17" s="18">
        <f t="shared" si="1"/>
        <v>2868.1900000000005</v>
      </c>
    </row>
    <row r="18" spans="1:13">
      <c r="A18" s="13" t="s">
        <v>31</v>
      </c>
      <c r="B18" s="13">
        <v>6574.38</v>
      </c>
      <c r="C18" s="26"/>
      <c r="D18" s="13">
        <v>1191.0999999999999</v>
      </c>
      <c r="E18" s="26"/>
      <c r="F18" s="18">
        <v>3040.96</v>
      </c>
      <c r="G18" s="21">
        <v>166.44</v>
      </c>
      <c r="H18" s="21">
        <v>573.79999999999995</v>
      </c>
      <c r="I18" s="13">
        <f>SUM(B18:H18)</f>
        <v>11546.679999999998</v>
      </c>
      <c r="J18" s="18">
        <v>11044.7</v>
      </c>
      <c r="K18" s="26"/>
      <c r="L18" s="18">
        <f t="shared" si="0"/>
        <v>11044.7</v>
      </c>
      <c r="M18" s="18">
        <f>I18-L18</f>
        <v>501.97999999999774</v>
      </c>
    </row>
    <row r="19" spans="1:13">
      <c r="A19" s="19" t="s">
        <v>32</v>
      </c>
      <c r="B19" s="13">
        <f>SUM(B7:B18)</f>
        <v>76970.149999999994</v>
      </c>
      <c r="C19" s="13">
        <f>SUM(C7:C15)</f>
        <v>0</v>
      </c>
      <c r="D19" s="13">
        <f>SUM(D7:D18)</f>
        <v>14171.890000000001</v>
      </c>
      <c r="E19" s="13">
        <f>SUM(E7:E15)</f>
        <v>173.92000000000002</v>
      </c>
      <c r="F19" s="13">
        <f>SUM(F7:F18)</f>
        <v>33538.86</v>
      </c>
      <c r="G19" s="13">
        <f>SUM(G7:G18)</f>
        <v>1997.2800000000004</v>
      </c>
      <c r="H19" s="13">
        <f>SUM(H7:H18)</f>
        <v>6882.1</v>
      </c>
      <c r="I19" s="13">
        <f>SUM(I7:I18)</f>
        <v>133734.19999999998</v>
      </c>
      <c r="J19" s="13">
        <f>SUM(J6:J18)</f>
        <v>100818.36</v>
      </c>
      <c r="K19" s="13">
        <f>SUM(K7:K15)</f>
        <v>0</v>
      </c>
      <c r="L19" s="13">
        <f>SUM(L7:L18)</f>
        <v>113756.05000000002</v>
      </c>
      <c r="M19" s="13">
        <f>I19-J19</f>
        <v>32915.839999999982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J19" sqref="J19"/>
    </sheetView>
  </sheetViews>
  <sheetFormatPr defaultRowHeight="15"/>
  <sheetData>
    <row r="1" spans="1:13">
      <c r="A1" s="72" t="s">
        <v>209</v>
      </c>
      <c r="B1" s="72"/>
      <c r="C1" s="72"/>
      <c r="D1" s="72"/>
      <c r="E1" s="72"/>
      <c r="F1" s="72" t="s">
        <v>94</v>
      </c>
      <c r="G1" s="72"/>
      <c r="H1" s="72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5</v>
      </c>
      <c r="B3" s="12"/>
      <c r="C3" s="12" t="s">
        <v>6</v>
      </c>
      <c r="D3" s="12">
        <v>341.21</v>
      </c>
      <c r="E3" s="13" t="s">
        <v>7</v>
      </c>
      <c r="F3" s="12"/>
      <c r="G3" s="72"/>
      <c r="H3" s="72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8</v>
      </c>
      <c r="B5" s="15" t="s">
        <v>9</v>
      </c>
      <c r="C5" s="16" t="s">
        <v>10</v>
      </c>
      <c r="D5" s="16" t="s">
        <v>11</v>
      </c>
      <c r="E5" s="16" t="s">
        <v>12</v>
      </c>
      <c r="F5" s="16" t="s">
        <v>34</v>
      </c>
      <c r="G5" s="16" t="s">
        <v>35</v>
      </c>
      <c r="H5" s="16" t="s">
        <v>15</v>
      </c>
      <c r="I5" s="16" t="s">
        <v>43</v>
      </c>
      <c r="J5" s="16" t="s">
        <v>17</v>
      </c>
      <c r="K5" s="16"/>
      <c r="L5" s="16" t="s">
        <v>37</v>
      </c>
      <c r="M5" s="17" t="s">
        <v>19</v>
      </c>
    </row>
    <row r="6" spans="1:13">
      <c r="A6" s="14"/>
      <c r="B6" s="15"/>
      <c r="C6" s="16"/>
      <c r="D6" s="16"/>
      <c r="E6" s="16"/>
      <c r="F6" s="16"/>
      <c r="G6" s="16"/>
      <c r="H6" s="16"/>
      <c r="I6" s="16"/>
      <c r="J6" s="16">
        <v>-3350.08</v>
      </c>
      <c r="K6" s="16"/>
      <c r="L6" s="16"/>
      <c r="M6" s="17"/>
    </row>
    <row r="7" spans="1:13">
      <c r="A7" s="13" t="s">
        <v>20</v>
      </c>
      <c r="B7" s="13">
        <v>2582.96</v>
      </c>
      <c r="C7" s="13"/>
      <c r="D7" s="13">
        <v>457.52</v>
      </c>
      <c r="E7" s="13"/>
      <c r="F7" s="18">
        <v>1165.1400000000001</v>
      </c>
      <c r="G7" s="13">
        <v>68.239999999999995</v>
      </c>
      <c r="H7" s="13">
        <v>238.85</v>
      </c>
      <c r="I7" s="13">
        <f>SUM(B7:H7)</f>
        <v>4512.71</v>
      </c>
      <c r="J7" s="18">
        <v>2737</v>
      </c>
      <c r="K7" s="13"/>
      <c r="L7" s="18">
        <f>SUM(J7:K7)</f>
        <v>2737</v>
      </c>
      <c r="M7" s="18">
        <f>I7-L7</f>
        <v>1775.71</v>
      </c>
    </row>
    <row r="8" spans="1:13">
      <c r="A8" s="13" t="s">
        <v>21</v>
      </c>
      <c r="B8" s="13">
        <v>2582.96</v>
      </c>
      <c r="C8" s="13"/>
      <c r="D8" s="13">
        <v>385.7</v>
      </c>
      <c r="E8" s="13"/>
      <c r="F8" s="18">
        <v>982.24</v>
      </c>
      <c r="G8" s="13">
        <v>68.239999999999995</v>
      </c>
      <c r="H8" s="13">
        <v>238.85</v>
      </c>
      <c r="I8" s="13">
        <f t="shared" ref="I8:I18" si="0">SUM(B8:H8)</f>
        <v>4257.99</v>
      </c>
      <c r="J8" s="18">
        <v>3647</v>
      </c>
      <c r="K8" s="13"/>
      <c r="L8" s="18">
        <f t="shared" ref="L8:L18" si="1">SUM(J8:K8)</f>
        <v>3647</v>
      </c>
      <c r="M8" s="18">
        <f t="shared" ref="M8:M18" si="2">I8-L8</f>
        <v>610.98999999999978</v>
      </c>
    </row>
    <row r="9" spans="1:13">
      <c r="A9" s="13" t="s">
        <v>22</v>
      </c>
      <c r="B9" s="13">
        <v>2582.96</v>
      </c>
      <c r="C9" s="13"/>
      <c r="D9" s="13">
        <v>385.7</v>
      </c>
      <c r="E9" s="13"/>
      <c r="F9" s="18">
        <v>982.24</v>
      </c>
      <c r="G9" s="13">
        <v>68.239999999999995</v>
      </c>
      <c r="H9" s="13">
        <v>238.85</v>
      </c>
      <c r="I9" s="13">
        <f t="shared" si="0"/>
        <v>4257.99</v>
      </c>
      <c r="J9" s="18">
        <v>1622</v>
      </c>
      <c r="K9" s="13"/>
      <c r="L9" s="18">
        <f t="shared" si="1"/>
        <v>1622</v>
      </c>
      <c r="M9" s="18">
        <f t="shared" si="2"/>
        <v>2635.99</v>
      </c>
    </row>
    <row r="10" spans="1:13">
      <c r="A10" s="13" t="s">
        <v>23</v>
      </c>
      <c r="B10" s="13">
        <v>2582.96</v>
      </c>
      <c r="C10" s="13"/>
      <c r="D10" s="13">
        <v>438.9</v>
      </c>
      <c r="E10" s="13"/>
      <c r="F10" s="18">
        <v>1117.72</v>
      </c>
      <c r="G10" s="13">
        <v>68.239999999999995</v>
      </c>
      <c r="H10" s="13">
        <v>238.85</v>
      </c>
      <c r="I10" s="13">
        <f t="shared" si="0"/>
        <v>4446.67</v>
      </c>
      <c r="J10" s="18">
        <v>6798</v>
      </c>
      <c r="K10" s="13"/>
      <c r="L10" s="18">
        <f t="shared" si="1"/>
        <v>6798</v>
      </c>
      <c r="M10" s="18">
        <f t="shared" si="2"/>
        <v>-2351.33</v>
      </c>
    </row>
    <row r="11" spans="1:13">
      <c r="A11" s="13" t="s">
        <v>24</v>
      </c>
      <c r="B11" s="13">
        <v>2582.96</v>
      </c>
      <c r="C11" s="13"/>
      <c r="D11" s="13">
        <v>399</v>
      </c>
      <c r="E11" s="13"/>
      <c r="F11" s="18">
        <v>1016.11</v>
      </c>
      <c r="G11" s="13">
        <v>68.239999999999995</v>
      </c>
      <c r="H11" s="13">
        <v>238.85</v>
      </c>
      <c r="I11" s="13">
        <f t="shared" si="0"/>
        <v>4305.16</v>
      </c>
      <c r="J11" s="18">
        <v>2559</v>
      </c>
      <c r="K11" s="13"/>
      <c r="L11" s="18">
        <f t="shared" si="1"/>
        <v>2559</v>
      </c>
      <c r="M11" s="18">
        <f t="shared" si="2"/>
        <v>1746.1599999999999</v>
      </c>
    </row>
    <row r="12" spans="1:13">
      <c r="A12" s="13" t="s">
        <v>25</v>
      </c>
      <c r="B12" s="13">
        <v>2584.41</v>
      </c>
      <c r="C12" s="13"/>
      <c r="D12" s="13">
        <v>242.06</v>
      </c>
      <c r="E12" s="13"/>
      <c r="F12" s="18">
        <v>616.44000000000005</v>
      </c>
      <c r="G12" s="13">
        <v>67.62</v>
      </c>
      <c r="H12" s="13">
        <v>238.42</v>
      </c>
      <c r="I12" s="13">
        <f t="shared" si="0"/>
        <v>3748.95</v>
      </c>
      <c r="J12" s="18">
        <v>4027.03</v>
      </c>
      <c r="K12" s="13"/>
      <c r="L12" s="18">
        <f t="shared" si="1"/>
        <v>4027.03</v>
      </c>
      <c r="M12" s="18">
        <f t="shared" si="2"/>
        <v>-278.08000000000038</v>
      </c>
    </row>
    <row r="13" spans="1:13">
      <c r="A13" s="13" t="s">
        <v>26</v>
      </c>
      <c r="B13" s="13">
        <v>2584.41</v>
      </c>
      <c r="C13" s="13"/>
      <c r="D13" s="13">
        <v>1042.82</v>
      </c>
      <c r="E13" s="13"/>
      <c r="F13" s="18">
        <v>3657.59</v>
      </c>
      <c r="G13" s="13">
        <v>67.62</v>
      </c>
      <c r="H13" s="13">
        <v>238.42</v>
      </c>
      <c r="I13" s="13">
        <f t="shared" si="0"/>
        <v>7590.86</v>
      </c>
      <c r="J13" s="18">
        <v>9170.9599999999991</v>
      </c>
      <c r="K13" s="13"/>
      <c r="L13" s="18">
        <f t="shared" si="1"/>
        <v>9170.9599999999991</v>
      </c>
      <c r="M13" s="18">
        <f t="shared" si="2"/>
        <v>-1580.0999999999995</v>
      </c>
    </row>
    <row r="14" spans="1:13">
      <c r="A14" s="13" t="s">
        <v>27</v>
      </c>
      <c r="B14" s="13">
        <v>2690.82</v>
      </c>
      <c r="C14" s="13"/>
      <c r="D14" s="13">
        <v>404.42</v>
      </c>
      <c r="E14" s="13"/>
      <c r="F14" s="18">
        <v>1037.7</v>
      </c>
      <c r="G14" s="13">
        <v>67.62</v>
      </c>
      <c r="H14" s="13">
        <v>248.65</v>
      </c>
      <c r="I14" s="13">
        <f t="shared" si="0"/>
        <v>4449.21</v>
      </c>
      <c r="J14" s="18">
        <v>3770</v>
      </c>
      <c r="K14" s="13"/>
      <c r="L14" s="18">
        <f t="shared" si="1"/>
        <v>3770</v>
      </c>
      <c r="M14" s="18">
        <f t="shared" si="2"/>
        <v>679.21</v>
      </c>
    </row>
    <row r="15" spans="1:13">
      <c r="A15" s="13" t="s">
        <v>28</v>
      </c>
      <c r="B15" s="13">
        <v>2690.82</v>
      </c>
      <c r="C15" s="13"/>
      <c r="D15" s="13">
        <v>418.27</v>
      </c>
      <c r="E15" s="13"/>
      <c r="F15" s="18">
        <v>1067.8599999999999</v>
      </c>
      <c r="G15" s="13">
        <v>67.62</v>
      </c>
      <c r="H15" s="13">
        <v>248.65</v>
      </c>
      <c r="I15" s="13">
        <f t="shared" si="0"/>
        <v>4493.2199999999993</v>
      </c>
      <c r="J15" s="18">
        <v>20611.77</v>
      </c>
      <c r="K15" s="13"/>
      <c r="L15" s="18">
        <f t="shared" si="1"/>
        <v>20611.77</v>
      </c>
      <c r="M15" s="18">
        <f t="shared" si="2"/>
        <v>-16118.550000000001</v>
      </c>
    </row>
    <row r="16" spans="1:13">
      <c r="A16" s="13" t="s">
        <v>29</v>
      </c>
      <c r="B16" s="13">
        <v>2690.82</v>
      </c>
      <c r="C16" s="13"/>
      <c r="D16" s="13">
        <v>335.17</v>
      </c>
      <c r="E16" s="13"/>
      <c r="F16" s="18">
        <v>855.7</v>
      </c>
      <c r="G16" s="13">
        <v>67.62</v>
      </c>
      <c r="H16" s="13">
        <v>248.65</v>
      </c>
      <c r="I16" s="13">
        <f t="shared" si="0"/>
        <v>4197.96</v>
      </c>
      <c r="J16" s="18">
        <v>0</v>
      </c>
      <c r="K16" s="13"/>
      <c r="L16" s="18">
        <f t="shared" si="1"/>
        <v>0</v>
      </c>
      <c r="M16" s="18">
        <f t="shared" si="2"/>
        <v>4197.96</v>
      </c>
    </row>
    <row r="17" spans="1:13">
      <c r="A17" s="13" t="s">
        <v>207</v>
      </c>
      <c r="B17" s="13">
        <v>2690.82</v>
      </c>
      <c r="C17" s="13"/>
      <c r="D17" s="13">
        <v>307.47000000000003</v>
      </c>
      <c r="E17" s="13"/>
      <c r="F17" s="18">
        <v>784.98</v>
      </c>
      <c r="G17" s="13">
        <v>67.62</v>
      </c>
      <c r="H17" s="13">
        <v>248.65</v>
      </c>
      <c r="I17" s="13">
        <f t="shared" si="0"/>
        <v>4099.54</v>
      </c>
      <c r="J17" s="18">
        <v>0</v>
      </c>
      <c r="K17" s="13"/>
      <c r="L17" s="18">
        <f t="shared" si="1"/>
        <v>0</v>
      </c>
      <c r="M17" s="18">
        <f t="shared" si="2"/>
        <v>4099.54</v>
      </c>
    </row>
    <row r="18" spans="1:13">
      <c r="A18" s="13" t="s">
        <v>31</v>
      </c>
      <c r="B18" s="13">
        <v>2690.82</v>
      </c>
      <c r="C18" s="13"/>
      <c r="D18" s="13">
        <v>764.52</v>
      </c>
      <c r="E18" s="13"/>
      <c r="F18" s="18">
        <v>1951.87</v>
      </c>
      <c r="G18" s="13">
        <v>67.62</v>
      </c>
      <c r="H18" s="13">
        <v>248.65</v>
      </c>
      <c r="I18" s="13">
        <f t="shared" si="0"/>
        <v>5723.48</v>
      </c>
      <c r="J18" s="18">
        <v>3735</v>
      </c>
      <c r="K18" s="13"/>
      <c r="L18" s="18">
        <f t="shared" si="1"/>
        <v>3735</v>
      </c>
      <c r="M18" s="18">
        <f t="shared" si="2"/>
        <v>1988.4799999999996</v>
      </c>
    </row>
    <row r="19" spans="1:13">
      <c r="A19" s="19" t="s">
        <v>32</v>
      </c>
      <c r="B19" s="22">
        <f>SUM(B7:B18)</f>
        <v>31537.719999999998</v>
      </c>
      <c r="C19" s="13">
        <f>SUM(C7:C13)</f>
        <v>0</v>
      </c>
      <c r="D19" s="13">
        <f>SUM(D7:D18)</f>
        <v>5581.5499999999993</v>
      </c>
      <c r="E19" s="13">
        <f>SUM(E7:E13)</f>
        <v>0</v>
      </c>
      <c r="F19" s="13">
        <f>SUM(F7:F18)</f>
        <v>15235.59</v>
      </c>
      <c r="G19" s="13">
        <f>SUM(G7:G18)</f>
        <v>814.54</v>
      </c>
      <c r="H19" s="13">
        <f>SUM(H7:H18)</f>
        <v>2914.3400000000006</v>
      </c>
      <c r="I19" s="13">
        <f>SUM(I7:I18)</f>
        <v>56083.740000000005</v>
      </c>
      <c r="J19" s="18">
        <f>SUM(J6:J18)</f>
        <v>55327.68</v>
      </c>
      <c r="K19" s="13">
        <f>SUM(K7:K13)</f>
        <v>0</v>
      </c>
      <c r="L19" s="13">
        <f>SUM(L7:L18)</f>
        <v>58677.759999999995</v>
      </c>
      <c r="M19" s="18">
        <f>I19-J19</f>
        <v>756.06000000000495</v>
      </c>
    </row>
    <row r="20" spans="1:13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J19" sqref="J19"/>
    </sheetView>
  </sheetViews>
  <sheetFormatPr defaultRowHeight="15"/>
  <cols>
    <col min="10" max="10" width="10.42578125" customWidth="1"/>
    <col min="12" max="12" width="10" customWidth="1"/>
  </cols>
  <sheetData>
    <row r="1" spans="1:13">
      <c r="A1" s="70" t="s">
        <v>209</v>
      </c>
      <c r="B1" s="70"/>
      <c r="C1" s="70"/>
      <c r="D1" s="70"/>
      <c r="E1" s="70"/>
      <c r="F1" s="70" t="s">
        <v>95</v>
      </c>
      <c r="G1" s="70"/>
      <c r="H1" s="70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5</v>
      </c>
      <c r="B3" s="2"/>
      <c r="C3" s="2" t="s">
        <v>6</v>
      </c>
      <c r="D3" s="2">
        <v>680.6</v>
      </c>
      <c r="E3" s="3" t="s">
        <v>7</v>
      </c>
      <c r="F3" s="2"/>
      <c r="G3" s="70"/>
      <c r="H3" s="70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8</v>
      </c>
      <c r="B5" s="5" t="s">
        <v>9</v>
      </c>
      <c r="C5" s="6" t="s">
        <v>10</v>
      </c>
      <c r="D5" s="6" t="s">
        <v>11</v>
      </c>
      <c r="E5" s="6" t="s">
        <v>12</v>
      </c>
      <c r="F5" s="6" t="s">
        <v>34</v>
      </c>
      <c r="G5" s="6" t="s">
        <v>35</v>
      </c>
      <c r="H5" s="6" t="s">
        <v>15</v>
      </c>
      <c r="I5" s="6" t="s">
        <v>16</v>
      </c>
      <c r="J5" s="6" t="s">
        <v>17</v>
      </c>
      <c r="K5" s="6"/>
      <c r="L5" s="6" t="s">
        <v>18</v>
      </c>
      <c r="M5" s="7" t="s">
        <v>19</v>
      </c>
    </row>
    <row r="6" spans="1:13">
      <c r="A6" s="4"/>
      <c r="B6" s="5"/>
      <c r="C6" s="6"/>
      <c r="D6" s="6"/>
      <c r="E6" s="6"/>
      <c r="F6" s="6"/>
      <c r="G6" s="6"/>
      <c r="H6" s="6"/>
      <c r="I6" s="6"/>
      <c r="J6" s="6">
        <v>-2517.2800000000002</v>
      </c>
      <c r="K6" s="6"/>
      <c r="L6" s="6"/>
      <c r="M6" s="7"/>
    </row>
    <row r="7" spans="1:13">
      <c r="A7" s="3" t="s">
        <v>20</v>
      </c>
      <c r="B7" s="3">
        <v>5152.1400000000003</v>
      </c>
      <c r="C7" s="3"/>
      <c r="D7" s="3">
        <v>646.38</v>
      </c>
      <c r="E7" s="3"/>
      <c r="F7" s="8">
        <v>1646.09</v>
      </c>
      <c r="G7" s="3">
        <v>136.1</v>
      </c>
      <c r="H7" s="3">
        <v>476.42</v>
      </c>
      <c r="I7" s="3">
        <f>SUM(B7:H7)</f>
        <v>8057.130000000001</v>
      </c>
      <c r="J7" s="8">
        <v>6550.49</v>
      </c>
      <c r="K7" s="3"/>
      <c r="L7" s="8">
        <f>SUM(J7:K7)</f>
        <v>6550.49</v>
      </c>
      <c r="M7" s="8">
        <f>I7-L7</f>
        <v>1506.6400000000012</v>
      </c>
    </row>
    <row r="8" spans="1:13">
      <c r="A8" s="3" t="s">
        <v>21</v>
      </c>
      <c r="B8" s="3">
        <v>5152.1400000000003</v>
      </c>
      <c r="C8" s="3"/>
      <c r="D8" s="3">
        <v>659.68</v>
      </c>
      <c r="E8" s="3"/>
      <c r="F8" s="3">
        <v>1979.96</v>
      </c>
      <c r="G8" s="9">
        <v>136.1</v>
      </c>
      <c r="H8" s="9">
        <v>476.42</v>
      </c>
      <c r="I8" s="3">
        <f t="shared" ref="I8:I18" si="0">SUM(B8:H8)</f>
        <v>8404.3000000000011</v>
      </c>
      <c r="J8" s="8">
        <v>6045</v>
      </c>
      <c r="K8" s="3"/>
      <c r="L8" s="8">
        <f t="shared" ref="L8:L18" si="1">SUM(J8:K8)</f>
        <v>6045</v>
      </c>
      <c r="M8" s="8">
        <f t="shared" ref="M8:M18" si="2">I8-L8</f>
        <v>2359.3000000000011</v>
      </c>
    </row>
    <row r="9" spans="1:13">
      <c r="A9" s="3" t="s">
        <v>22</v>
      </c>
      <c r="B9" s="3">
        <v>5152.1400000000003</v>
      </c>
      <c r="C9" s="3"/>
      <c r="D9" s="3">
        <v>726.18</v>
      </c>
      <c r="E9" s="3"/>
      <c r="F9" s="3">
        <v>1849.31</v>
      </c>
      <c r="G9" s="9">
        <v>136.1</v>
      </c>
      <c r="H9" s="9">
        <v>476.42</v>
      </c>
      <c r="I9" s="3">
        <f t="shared" si="0"/>
        <v>8340.1500000000015</v>
      </c>
      <c r="J9" s="8">
        <v>9327</v>
      </c>
      <c r="K9" s="3"/>
      <c r="L9" s="8">
        <f t="shared" si="1"/>
        <v>9327</v>
      </c>
      <c r="M9" s="8">
        <f t="shared" si="2"/>
        <v>-986.84999999999854</v>
      </c>
    </row>
    <row r="10" spans="1:13">
      <c r="A10" s="3" t="s">
        <v>23</v>
      </c>
      <c r="B10" s="3">
        <v>5152.1400000000003</v>
      </c>
      <c r="C10" s="3"/>
      <c r="D10" s="3">
        <v>513.38</v>
      </c>
      <c r="E10" s="3"/>
      <c r="F10" s="3">
        <v>1820.77</v>
      </c>
      <c r="G10" s="9">
        <v>136.1</v>
      </c>
      <c r="H10" s="9">
        <v>476.42</v>
      </c>
      <c r="I10" s="3">
        <f t="shared" si="0"/>
        <v>8098.8100000000013</v>
      </c>
      <c r="J10" s="8">
        <v>4717</v>
      </c>
      <c r="K10" s="3"/>
      <c r="L10" s="8">
        <f t="shared" si="1"/>
        <v>4717</v>
      </c>
      <c r="M10" s="8">
        <f t="shared" si="2"/>
        <v>3381.8100000000013</v>
      </c>
    </row>
    <row r="11" spans="1:13">
      <c r="A11" s="3" t="s">
        <v>24</v>
      </c>
      <c r="B11" s="3">
        <v>5152.1400000000003</v>
      </c>
      <c r="C11" s="3"/>
      <c r="D11" s="3">
        <v>521.36</v>
      </c>
      <c r="E11" s="3"/>
      <c r="F11" s="8">
        <v>1510.61</v>
      </c>
      <c r="G11" s="9">
        <v>136.1</v>
      </c>
      <c r="H11" s="9">
        <v>476.42</v>
      </c>
      <c r="I11" s="3">
        <f t="shared" si="0"/>
        <v>7796.63</v>
      </c>
      <c r="J11" s="8">
        <v>7175</v>
      </c>
      <c r="K11" s="3"/>
      <c r="L11" s="8">
        <f t="shared" si="1"/>
        <v>7175</v>
      </c>
      <c r="M11" s="8">
        <f t="shared" si="2"/>
        <v>621.63000000000011</v>
      </c>
    </row>
    <row r="12" spans="1:13">
      <c r="A12" s="3" t="s">
        <v>25</v>
      </c>
      <c r="B12" s="3">
        <v>5002.2700000000004</v>
      </c>
      <c r="C12" s="3"/>
      <c r="D12" s="3">
        <v>1032.08</v>
      </c>
      <c r="E12" s="3"/>
      <c r="F12" s="8">
        <v>2628.32</v>
      </c>
      <c r="G12" s="9">
        <v>127.24</v>
      </c>
      <c r="H12" s="9">
        <v>475.32</v>
      </c>
      <c r="I12" s="3">
        <f t="shared" si="0"/>
        <v>9265.23</v>
      </c>
      <c r="J12" s="8">
        <v>9794</v>
      </c>
      <c r="K12" s="3"/>
      <c r="L12" s="8">
        <f t="shared" si="1"/>
        <v>9794</v>
      </c>
      <c r="M12" s="8">
        <f t="shared" si="2"/>
        <v>-528.77000000000044</v>
      </c>
    </row>
    <row r="13" spans="1:13">
      <c r="A13" s="3" t="s">
        <v>26</v>
      </c>
      <c r="B13" s="3">
        <v>5002.2700000000004</v>
      </c>
      <c r="C13" s="3"/>
      <c r="D13" s="3">
        <v>796.11</v>
      </c>
      <c r="E13" s="3">
        <v>58.75</v>
      </c>
      <c r="F13" s="8">
        <v>1950.92</v>
      </c>
      <c r="G13" s="9">
        <v>127.24</v>
      </c>
      <c r="H13" s="9">
        <v>475.32</v>
      </c>
      <c r="I13" s="3">
        <f t="shared" si="0"/>
        <v>8410.61</v>
      </c>
      <c r="J13" s="8">
        <v>9838.9</v>
      </c>
      <c r="K13" s="3"/>
      <c r="L13" s="8">
        <f t="shared" si="1"/>
        <v>9838.9</v>
      </c>
      <c r="M13" s="8">
        <f t="shared" si="2"/>
        <v>-1428.2899999999991</v>
      </c>
    </row>
    <row r="14" spans="1:13">
      <c r="A14" s="3" t="s">
        <v>27</v>
      </c>
      <c r="B14" s="3">
        <v>5353.04</v>
      </c>
      <c r="C14" s="3"/>
      <c r="D14" s="3">
        <v>479.21</v>
      </c>
      <c r="E14" s="3">
        <v>58.75</v>
      </c>
      <c r="F14" s="8">
        <v>1228.6400000000001</v>
      </c>
      <c r="G14" s="9">
        <v>127.24</v>
      </c>
      <c r="H14" s="9">
        <v>494.37</v>
      </c>
      <c r="I14" s="3">
        <f t="shared" si="0"/>
        <v>7741.25</v>
      </c>
      <c r="J14" s="8">
        <v>31937</v>
      </c>
      <c r="K14" s="3"/>
      <c r="L14" s="8">
        <f t="shared" si="1"/>
        <v>31937</v>
      </c>
      <c r="M14" s="8">
        <f t="shared" si="2"/>
        <v>-24195.75</v>
      </c>
    </row>
    <row r="15" spans="1:13">
      <c r="A15" s="3" t="s">
        <v>28</v>
      </c>
      <c r="B15" s="3">
        <v>5353.04</v>
      </c>
      <c r="C15" s="3"/>
      <c r="D15" s="3">
        <v>1626.22</v>
      </c>
      <c r="E15" s="3"/>
      <c r="F15" s="8">
        <v>3802.79</v>
      </c>
      <c r="G15" s="9">
        <v>127.24</v>
      </c>
      <c r="H15" s="9">
        <v>494.37</v>
      </c>
      <c r="I15" s="3">
        <f t="shared" si="0"/>
        <v>11403.66</v>
      </c>
      <c r="J15" s="8">
        <v>1554</v>
      </c>
      <c r="K15" s="3"/>
      <c r="L15" s="8">
        <f t="shared" si="1"/>
        <v>1554</v>
      </c>
      <c r="M15" s="8">
        <f t="shared" si="2"/>
        <v>9849.66</v>
      </c>
    </row>
    <row r="16" spans="1:13">
      <c r="A16" s="3" t="s">
        <v>29</v>
      </c>
      <c r="B16" s="3">
        <v>5353.04</v>
      </c>
      <c r="C16" s="3"/>
      <c r="D16" s="3">
        <v>1180.02</v>
      </c>
      <c r="E16" s="3"/>
      <c r="F16" s="8">
        <v>2821.72</v>
      </c>
      <c r="G16" s="9">
        <v>127.24</v>
      </c>
      <c r="H16" s="9">
        <v>494.37</v>
      </c>
      <c r="I16" s="3">
        <f t="shared" si="0"/>
        <v>9976.39</v>
      </c>
      <c r="J16" s="8">
        <v>7025.15</v>
      </c>
      <c r="K16" s="3"/>
      <c r="L16" s="8">
        <f t="shared" si="1"/>
        <v>7025.15</v>
      </c>
      <c r="M16" s="8">
        <f t="shared" si="2"/>
        <v>2951.24</v>
      </c>
    </row>
    <row r="17" spans="1:13">
      <c r="A17" s="3" t="s">
        <v>30</v>
      </c>
      <c r="B17" s="3">
        <v>5353.04</v>
      </c>
      <c r="C17" s="3"/>
      <c r="D17" s="3">
        <v>750.65</v>
      </c>
      <c r="E17" s="3"/>
      <c r="F17" s="8">
        <v>1916.5</v>
      </c>
      <c r="G17" s="9">
        <v>127.24</v>
      </c>
      <c r="H17" s="9">
        <v>494.37</v>
      </c>
      <c r="I17" s="3">
        <f t="shared" si="0"/>
        <v>8641.7999999999993</v>
      </c>
      <c r="J17" s="8">
        <v>4950.58</v>
      </c>
      <c r="K17" s="3"/>
      <c r="L17" s="8">
        <f t="shared" si="1"/>
        <v>4950.58</v>
      </c>
      <c r="M17" s="8">
        <f t="shared" si="2"/>
        <v>3691.2199999999993</v>
      </c>
    </row>
    <row r="18" spans="1:13">
      <c r="A18" s="3" t="s">
        <v>31</v>
      </c>
      <c r="B18" s="3">
        <v>5353.04</v>
      </c>
      <c r="C18" s="3"/>
      <c r="D18" s="3">
        <v>722.97</v>
      </c>
      <c r="E18" s="3"/>
      <c r="F18" s="8">
        <v>1845.8</v>
      </c>
      <c r="G18" s="9">
        <v>127.24</v>
      </c>
      <c r="H18" s="9">
        <v>494.37</v>
      </c>
      <c r="I18" s="3">
        <f t="shared" si="0"/>
        <v>8543.42</v>
      </c>
      <c r="J18" s="8">
        <v>4413.54</v>
      </c>
      <c r="K18" s="3"/>
      <c r="L18" s="8">
        <f t="shared" si="1"/>
        <v>4413.54</v>
      </c>
      <c r="M18" s="8">
        <f t="shared" si="2"/>
        <v>4129.88</v>
      </c>
    </row>
    <row r="19" spans="1:13">
      <c r="A19" s="10" t="s">
        <v>32</v>
      </c>
      <c r="B19" s="3">
        <f>SUM(B7:B18)</f>
        <v>62530.44000000001</v>
      </c>
      <c r="C19" s="3">
        <f>SUM(C7:C15)</f>
        <v>0</v>
      </c>
      <c r="D19" s="3">
        <f t="shared" ref="D19:I19" si="3">SUM(D7:D18)</f>
        <v>9654.239999999998</v>
      </c>
      <c r="E19" s="3">
        <f t="shared" si="3"/>
        <v>117.5</v>
      </c>
      <c r="F19" s="8">
        <f t="shared" si="3"/>
        <v>25001.43</v>
      </c>
      <c r="G19" s="3">
        <f t="shared" si="3"/>
        <v>1571.18</v>
      </c>
      <c r="H19" s="3">
        <f t="shared" si="3"/>
        <v>5804.59</v>
      </c>
      <c r="I19" s="3">
        <f t="shared" si="3"/>
        <v>104679.38</v>
      </c>
      <c r="J19" s="8">
        <f>SUM(J6:J18)</f>
        <v>100810.37999999999</v>
      </c>
      <c r="K19" s="3"/>
      <c r="L19" s="8">
        <f>SUM(L7:L18)</f>
        <v>103327.65999999999</v>
      </c>
      <c r="M19" s="8">
        <f>I19-J19</f>
        <v>3869.0000000000146</v>
      </c>
    </row>
    <row r="20" spans="1:13">
      <c r="J20" s="28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J19" sqref="J19"/>
    </sheetView>
  </sheetViews>
  <sheetFormatPr defaultRowHeight="15"/>
  <sheetData>
    <row r="1" spans="1:13">
      <c r="A1" s="70" t="s">
        <v>209</v>
      </c>
      <c r="B1" s="70"/>
      <c r="C1" s="70"/>
      <c r="D1" s="70"/>
      <c r="E1" s="70"/>
      <c r="F1" s="70" t="s">
        <v>96</v>
      </c>
      <c r="G1" s="70"/>
      <c r="H1" s="70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5</v>
      </c>
      <c r="B3" s="2"/>
      <c r="C3" s="2" t="s">
        <v>6</v>
      </c>
      <c r="D3" s="2">
        <v>391.1</v>
      </c>
      <c r="E3" s="3" t="s">
        <v>7</v>
      </c>
      <c r="F3" s="2"/>
      <c r="G3" s="70"/>
      <c r="H3" s="70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8</v>
      </c>
      <c r="B5" s="5" t="s">
        <v>9</v>
      </c>
      <c r="C5" s="6" t="s">
        <v>10</v>
      </c>
      <c r="D5" s="6" t="s">
        <v>11</v>
      </c>
      <c r="E5" s="6" t="s">
        <v>12</v>
      </c>
      <c r="F5" s="6" t="s">
        <v>34</v>
      </c>
      <c r="G5" s="6" t="s">
        <v>35</v>
      </c>
      <c r="H5" s="6" t="s">
        <v>15</v>
      </c>
      <c r="I5" s="6" t="s">
        <v>16</v>
      </c>
      <c r="J5" s="6" t="s">
        <v>17</v>
      </c>
      <c r="K5" s="6"/>
      <c r="L5" s="6" t="s">
        <v>37</v>
      </c>
      <c r="M5" s="7" t="s">
        <v>19</v>
      </c>
    </row>
    <row r="6" spans="1:13">
      <c r="A6" s="4"/>
      <c r="B6" s="5"/>
      <c r="C6" s="6"/>
      <c r="D6" s="6"/>
      <c r="E6" s="6"/>
      <c r="F6" s="6"/>
      <c r="G6" s="6"/>
      <c r="H6" s="6"/>
      <c r="I6" s="6"/>
      <c r="J6" s="6">
        <v>-36283.07</v>
      </c>
      <c r="K6" s="6"/>
      <c r="L6" s="6"/>
      <c r="M6" s="7"/>
    </row>
    <row r="7" spans="1:13">
      <c r="A7" s="3" t="s">
        <v>20</v>
      </c>
      <c r="B7" s="3">
        <v>2960.63</v>
      </c>
      <c r="C7" s="3"/>
      <c r="D7" s="3">
        <v>843.22</v>
      </c>
      <c r="E7" s="3"/>
      <c r="F7" s="8">
        <v>2147.38</v>
      </c>
      <c r="G7" s="3">
        <v>47.96</v>
      </c>
      <c r="H7" s="3">
        <v>273.77</v>
      </c>
      <c r="I7" s="3">
        <f>SUM(B7:H7)</f>
        <v>6272.9600000000009</v>
      </c>
      <c r="J7" s="8">
        <v>1812</v>
      </c>
      <c r="K7" s="3"/>
      <c r="L7" s="8">
        <f>SUM(J7:K7)</f>
        <v>1812</v>
      </c>
      <c r="M7" s="8">
        <f>I7-L7</f>
        <v>4460.9600000000009</v>
      </c>
    </row>
    <row r="8" spans="1:13">
      <c r="A8" s="3" t="s">
        <v>21</v>
      </c>
      <c r="B8" s="3">
        <v>2960.63</v>
      </c>
      <c r="C8" s="3"/>
      <c r="D8" s="3">
        <v>923.02</v>
      </c>
      <c r="E8" s="3"/>
      <c r="F8" s="3">
        <v>2167.6999999999998</v>
      </c>
      <c r="G8" s="9">
        <v>47.96</v>
      </c>
      <c r="H8" s="9">
        <v>273.77</v>
      </c>
      <c r="I8" s="3">
        <f t="shared" ref="I8:I18" si="0">SUM(B8:H8)</f>
        <v>6373.08</v>
      </c>
      <c r="J8" s="8">
        <v>6710.21</v>
      </c>
      <c r="K8" s="3"/>
      <c r="L8" s="8">
        <f t="shared" ref="L8:L18" si="1">SUM(J8:K8)</f>
        <v>6710.21</v>
      </c>
      <c r="M8" s="8">
        <f t="shared" ref="M8:M18" si="2">I8-L8</f>
        <v>-337.13000000000011</v>
      </c>
    </row>
    <row r="9" spans="1:13">
      <c r="A9" s="3" t="s">
        <v>22</v>
      </c>
      <c r="B9" s="3">
        <v>2960.63</v>
      </c>
      <c r="C9" s="3"/>
      <c r="D9" s="3">
        <v>896.42</v>
      </c>
      <c r="E9" s="3"/>
      <c r="F9" s="3">
        <v>1368.36</v>
      </c>
      <c r="G9" s="9">
        <v>47.96</v>
      </c>
      <c r="H9" s="9">
        <v>273.77</v>
      </c>
      <c r="I9" s="3">
        <f t="shared" si="0"/>
        <v>5547.1399999999994</v>
      </c>
      <c r="J9" s="8">
        <v>5509.81</v>
      </c>
      <c r="K9" s="3"/>
      <c r="L9" s="8">
        <f t="shared" si="1"/>
        <v>5509.81</v>
      </c>
      <c r="M9" s="8">
        <f t="shared" si="2"/>
        <v>37.329999999999018</v>
      </c>
    </row>
    <row r="10" spans="1:13">
      <c r="A10" s="3" t="s">
        <v>23</v>
      </c>
      <c r="B10" s="3">
        <v>2960.63</v>
      </c>
      <c r="C10" s="3"/>
      <c r="D10" s="3">
        <v>816.62</v>
      </c>
      <c r="E10" s="3"/>
      <c r="F10" s="3">
        <v>2079.64</v>
      </c>
      <c r="G10" s="9">
        <v>47.96</v>
      </c>
      <c r="H10" s="9">
        <v>273.77</v>
      </c>
      <c r="I10" s="3">
        <f t="shared" si="0"/>
        <v>6178.619999999999</v>
      </c>
      <c r="J10" s="8">
        <v>1878.5</v>
      </c>
      <c r="K10" s="3"/>
      <c r="L10" s="8">
        <f t="shared" si="1"/>
        <v>1878.5</v>
      </c>
      <c r="M10" s="8">
        <f t="shared" si="2"/>
        <v>4300.119999999999</v>
      </c>
    </row>
    <row r="11" spans="1:13">
      <c r="A11" s="3" t="s">
        <v>24</v>
      </c>
      <c r="B11" s="3">
        <v>2960.63</v>
      </c>
      <c r="C11" s="3"/>
      <c r="D11" s="3">
        <v>923.02</v>
      </c>
      <c r="E11" s="3"/>
      <c r="F11" s="8">
        <v>2350.6</v>
      </c>
      <c r="G11" s="9">
        <v>47.96</v>
      </c>
      <c r="H11" s="9">
        <v>273.77</v>
      </c>
      <c r="I11" s="3">
        <f t="shared" si="0"/>
        <v>6555.98</v>
      </c>
      <c r="J11" s="8">
        <v>5146.8100000000004</v>
      </c>
      <c r="K11" s="3"/>
      <c r="L11" s="8">
        <f t="shared" si="1"/>
        <v>5146.8100000000004</v>
      </c>
      <c r="M11" s="8">
        <f t="shared" si="2"/>
        <v>1409.1699999999992</v>
      </c>
    </row>
    <row r="12" spans="1:13">
      <c r="A12" s="3" t="s">
        <v>25</v>
      </c>
      <c r="B12" s="3">
        <v>2960.62</v>
      </c>
      <c r="C12" s="3"/>
      <c r="D12" s="3">
        <v>1082.6199999999999</v>
      </c>
      <c r="E12" s="3"/>
      <c r="F12" s="8">
        <v>2757.04</v>
      </c>
      <c r="G12" s="9">
        <v>58.74</v>
      </c>
      <c r="H12" s="9">
        <v>273.77</v>
      </c>
      <c r="I12" s="3">
        <f t="shared" si="0"/>
        <v>7132.7899999999991</v>
      </c>
      <c r="J12" s="8">
        <v>7776.81</v>
      </c>
      <c r="K12" s="3"/>
      <c r="L12" s="8">
        <f t="shared" si="1"/>
        <v>7776.81</v>
      </c>
      <c r="M12" s="8">
        <f t="shared" si="2"/>
        <v>-644.02000000000135</v>
      </c>
    </row>
    <row r="13" spans="1:13">
      <c r="A13" s="3" t="s">
        <v>26</v>
      </c>
      <c r="B13" s="3">
        <v>2960.62</v>
      </c>
      <c r="C13" s="3"/>
      <c r="D13" s="3">
        <v>747.9</v>
      </c>
      <c r="E13" s="3"/>
      <c r="F13" s="8">
        <v>1829</v>
      </c>
      <c r="G13" s="9">
        <v>58.74</v>
      </c>
      <c r="H13" s="9">
        <v>273.77</v>
      </c>
      <c r="I13" s="3">
        <f t="shared" si="0"/>
        <v>5870.0300000000007</v>
      </c>
      <c r="J13" s="8">
        <v>4929.75</v>
      </c>
      <c r="K13" s="3"/>
      <c r="L13" s="8">
        <f t="shared" si="1"/>
        <v>4929.75</v>
      </c>
      <c r="M13" s="8">
        <f t="shared" si="2"/>
        <v>940.28000000000065</v>
      </c>
    </row>
    <row r="14" spans="1:13">
      <c r="A14" s="3" t="s">
        <v>27</v>
      </c>
      <c r="B14" s="3">
        <v>3089.69</v>
      </c>
      <c r="C14" s="3"/>
      <c r="D14" s="3">
        <v>927.95</v>
      </c>
      <c r="E14" s="3"/>
      <c r="F14" s="8">
        <v>2374.2800000000002</v>
      </c>
      <c r="G14" s="9">
        <v>58.74</v>
      </c>
      <c r="H14" s="9">
        <v>285.51</v>
      </c>
      <c r="I14" s="3">
        <f t="shared" si="0"/>
        <v>6736.17</v>
      </c>
      <c r="J14" s="8">
        <v>10804.98</v>
      </c>
      <c r="K14" s="3"/>
      <c r="L14" s="8">
        <f t="shared" si="1"/>
        <v>10804.98</v>
      </c>
      <c r="M14" s="8">
        <f t="shared" si="2"/>
        <v>-4068.8099999999995</v>
      </c>
    </row>
    <row r="15" spans="1:13">
      <c r="A15" s="3" t="s">
        <v>28</v>
      </c>
      <c r="B15" s="3">
        <v>3089.69</v>
      </c>
      <c r="C15" s="3"/>
      <c r="D15" s="3">
        <v>2797.7</v>
      </c>
      <c r="E15" s="3"/>
      <c r="F15" s="8">
        <v>7142.68</v>
      </c>
      <c r="G15" s="9">
        <v>58.74</v>
      </c>
      <c r="H15" s="9">
        <v>285.51</v>
      </c>
      <c r="I15" s="3">
        <f>SUM(B15:H15)</f>
        <v>13374.32</v>
      </c>
      <c r="J15" s="8">
        <v>3369</v>
      </c>
      <c r="K15" s="3"/>
      <c r="L15" s="8">
        <f t="shared" si="1"/>
        <v>3369</v>
      </c>
      <c r="M15" s="8">
        <f t="shared" si="2"/>
        <v>10005.32</v>
      </c>
    </row>
    <row r="16" spans="1:13">
      <c r="A16" s="3" t="s">
        <v>29</v>
      </c>
      <c r="B16" s="3">
        <v>3089.69</v>
      </c>
      <c r="C16" s="3"/>
      <c r="D16" s="3">
        <v>831</v>
      </c>
      <c r="E16" s="3"/>
      <c r="F16" s="8">
        <v>2121.56</v>
      </c>
      <c r="G16" s="9">
        <v>58.74</v>
      </c>
      <c r="H16" s="9">
        <v>285.51</v>
      </c>
      <c r="I16" s="3">
        <f t="shared" si="0"/>
        <v>6386.5</v>
      </c>
      <c r="J16" s="8">
        <v>9791.5</v>
      </c>
      <c r="K16" s="3"/>
      <c r="L16" s="8">
        <f t="shared" si="1"/>
        <v>9791.5</v>
      </c>
      <c r="M16" s="8">
        <f t="shared" si="2"/>
        <v>-3405</v>
      </c>
    </row>
    <row r="17" spans="1:13">
      <c r="A17" s="3" t="s">
        <v>30</v>
      </c>
      <c r="B17" s="3">
        <v>3089.69</v>
      </c>
      <c r="C17" s="3"/>
      <c r="D17" s="3">
        <v>997.2</v>
      </c>
      <c r="E17" s="3"/>
      <c r="F17" s="8">
        <v>2545.88</v>
      </c>
      <c r="G17" s="9">
        <v>58.74</v>
      </c>
      <c r="H17" s="9">
        <v>285.51</v>
      </c>
      <c r="I17" s="3">
        <f t="shared" si="0"/>
        <v>6977.02</v>
      </c>
      <c r="J17" s="8">
        <v>3660</v>
      </c>
      <c r="K17" s="3"/>
      <c r="L17" s="8">
        <f t="shared" si="1"/>
        <v>3660</v>
      </c>
      <c r="M17" s="8">
        <f t="shared" si="2"/>
        <v>3317.0200000000004</v>
      </c>
    </row>
    <row r="18" spans="1:13">
      <c r="A18" s="3" t="s">
        <v>31</v>
      </c>
      <c r="B18" s="3">
        <v>3089.69</v>
      </c>
      <c r="C18" s="3"/>
      <c r="D18" s="3">
        <v>789.45</v>
      </c>
      <c r="E18" s="3"/>
      <c r="F18" s="8">
        <v>2015.52</v>
      </c>
      <c r="G18" s="9">
        <v>58.74</v>
      </c>
      <c r="H18" s="9">
        <v>285.51</v>
      </c>
      <c r="I18" s="3">
        <f t="shared" si="0"/>
        <v>6238.91</v>
      </c>
      <c r="J18" s="8">
        <v>1470</v>
      </c>
      <c r="K18" s="3"/>
      <c r="L18" s="8">
        <f t="shared" si="1"/>
        <v>1470</v>
      </c>
      <c r="M18" s="8">
        <f t="shared" si="2"/>
        <v>4768.91</v>
      </c>
    </row>
    <row r="19" spans="1:13">
      <c r="A19" s="10" t="s">
        <v>32</v>
      </c>
      <c r="B19" s="3">
        <f>SUM(B7:B18)</f>
        <v>36172.839999999997</v>
      </c>
      <c r="C19" s="3">
        <f>SUM(C7:C15)</f>
        <v>0</v>
      </c>
      <c r="D19" s="3">
        <f>SUM(D7:D18)</f>
        <v>12576.119999999999</v>
      </c>
      <c r="E19" s="3">
        <f>SUM(E7:E15)</f>
        <v>0</v>
      </c>
      <c r="F19" s="3">
        <f>SUM(F7:F18)</f>
        <v>30899.640000000003</v>
      </c>
      <c r="G19" s="3">
        <f>SUM(G7:G18)</f>
        <v>650.98</v>
      </c>
      <c r="H19" s="3">
        <f>SUM(H7:H18)</f>
        <v>3343.9400000000005</v>
      </c>
      <c r="I19" s="3">
        <f>SUM(I7:I18)</f>
        <v>83643.520000000004</v>
      </c>
      <c r="J19" s="3">
        <f>SUM(J6:J18)</f>
        <v>26576.300000000003</v>
      </c>
      <c r="K19" s="3">
        <f>SUM(K7:K15)</f>
        <v>0</v>
      </c>
      <c r="L19" s="3">
        <f>SUM(L7:L18)</f>
        <v>62859.369999999995</v>
      </c>
      <c r="M19" s="3">
        <f>I19-J19</f>
        <v>57067.22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J18" sqref="J18"/>
    </sheetView>
  </sheetViews>
  <sheetFormatPr defaultRowHeight="15"/>
  <sheetData>
    <row r="1" spans="1:13">
      <c r="A1" s="70" t="s">
        <v>209</v>
      </c>
      <c r="B1" s="70"/>
      <c r="C1" s="70"/>
      <c r="D1" s="70"/>
      <c r="E1" s="70"/>
      <c r="F1" s="70" t="s">
        <v>97</v>
      </c>
      <c r="G1" s="70"/>
      <c r="H1" s="70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5</v>
      </c>
      <c r="B3" s="2"/>
      <c r="C3" s="2" t="s">
        <v>6</v>
      </c>
      <c r="D3" s="2">
        <v>816.1</v>
      </c>
      <c r="E3" s="3" t="s">
        <v>7</v>
      </c>
      <c r="F3" s="2"/>
      <c r="G3" s="70"/>
      <c r="H3" s="70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8</v>
      </c>
      <c r="B5" s="5" t="s">
        <v>9</v>
      </c>
      <c r="C5" s="6" t="s">
        <v>10</v>
      </c>
      <c r="D5" s="6" t="s">
        <v>11</v>
      </c>
      <c r="E5" s="6" t="s">
        <v>12</v>
      </c>
      <c r="F5" s="6" t="s">
        <v>34</v>
      </c>
      <c r="G5" s="6" t="s">
        <v>35</v>
      </c>
      <c r="H5" s="6" t="s">
        <v>15</v>
      </c>
      <c r="I5" s="6" t="s">
        <v>41</v>
      </c>
      <c r="J5" s="6" t="s">
        <v>17</v>
      </c>
      <c r="K5" s="6"/>
      <c r="L5" s="6" t="s">
        <v>39</v>
      </c>
      <c r="M5" s="7" t="s">
        <v>19</v>
      </c>
    </row>
    <row r="6" spans="1:13">
      <c r="A6" s="4"/>
      <c r="B6" s="5"/>
      <c r="C6" s="6"/>
      <c r="D6" s="6"/>
      <c r="E6" s="6"/>
      <c r="F6" s="6"/>
      <c r="G6" s="6"/>
      <c r="H6" s="6"/>
      <c r="I6" s="6"/>
      <c r="J6" s="6">
        <v>-14908.53</v>
      </c>
      <c r="K6" s="6"/>
      <c r="L6" s="6"/>
      <c r="M6" s="7"/>
    </row>
    <row r="7" spans="1:13">
      <c r="A7" s="3" t="s">
        <v>20</v>
      </c>
      <c r="B7" s="3">
        <v>6177.88</v>
      </c>
      <c r="C7" s="3"/>
      <c r="D7" s="3">
        <v>800.66</v>
      </c>
      <c r="E7" s="3"/>
      <c r="F7" s="8">
        <v>1006.36</v>
      </c>
      <c r="G7" s="3">
        <v>163.22</v>
      </c>
      <c r="H7" s="3">
        <v>571.27</v>
      </c>
      <c r="I7" s="3">
        <f>SUM(B7:H7)</f>
        <v>8719.39</v>
      </c>
      <c r="J7" s="8">
        <v>7089.41</v>
      </c>
      <c r="K7" s="3"/>
      <c r="L7" s="8">
        <f>SUM(J7:K7)</f>
        <v>7089.41</v>
      </c>
      <c r="M7" s="8">
        <f>I7-L7</f>
        <v>1629.9799999999996</v>
      </c>
    </row>
    <row r="8" spans="1:13">
      <c r="A8" s="3" t="s">
        <v>21</v>
      </c>
      <c r="B8" s="3">
        <v>6177.88</v>
      </c>
      <c r="C8" s="3"/>
      <c r="D8" s="3">
        <v>808.64</v>
      </c>
      <c r="E8" s="3"/>
      <c r="F8" s="3">
        <v>2059.31</v>
      </c>
      <c r="G8" s="9">
        <v>163.22</v>
      </c>
      <c r="H8" s="9">
        <v>571.27</v>
      </c>
      <c r="I8" s="3">
        <f t="shared" ref="I8:I18" si="0">SUM(B8:H8)</f>
        <v>9780.32</v>
      </c>
      <c r="J8" s="8">
        <v>17052</v>
      </c>
      <c r="K8" s="3"/>
      <c r="L8" s="8">
        <f t="shared" ref="L8:L18" si="1">SUM(J8:K8)</f>
        <v>17052</v>
      </c>
      <c r="M8" s="8">
        <f t="shared" ref="M8:M18" si="2">I8-L8</f>
        <v>-7271.68</v>
      </c>
    </row>
    <row r="9" spans="1:13">
      <c r="A9" s="3" t="s">
        <v>22</v>
      </c>
      <c r="B9" s="3">
        <v>6177.88</v>
      </c>
      <c r="C9" s="3"/>
      <c r="D9" s="3">
        <v>760.76</v>
      </c>
      <c r="E9" s="3"/>
      <c r="F9" s="3">
        <v>1754.48</v>
      </c>
      <c r="G9" s="9">
        <v>163.22</v>
      </c>
      <c r="H9" s="9">
        <v>571.27</v>
      </c>
      <c r="I9" s="3">
        <f t="shared" si="0"/>
        <v>9427.61</v>
      </c>
      <c r="J9" s="8">
        <v>8025</v>
      </c>
      <c r="K9" s="3"/>
      <c r="L9" s="8">
        <f t="shared" si="1"/>
        <v>8025</v>
      </c>
      <c r="M9" s="8">
        <f t="shared" si="2"/>
        <v>1402.6100000000006</v>
      </c>
    </row>
    <row r="10" spans="1:13">
      <c r="A10" s="3" t="s">
        <v>23</v>
      </c>
      <c r="B10" s="3">
        <v>6177.88</v>
      </c>
      <c r="C10" s="3"/>
      <c r="D10" s="3">
        <v>715.54</v>
      </c>
      <c r="E10" s="3"/>
      <c r="F10" s="3">
        <v>1822.22</v>
      </c>
      <c r="G10" s="9">
        <v>163.22</v>
      </c>
      <c r="H10" s="9">
        <v>571.27</v>
      </c>
      <c r="I10" s="3">
        <f t="shared" si="0"/>
        <v>9450.1299999999992</v>
      </c>
      <c r="J10" s="8">
        <v>5549.05</v>
      </c>
      <c r="K10" s="3"/>
      <c r="L10" s="8">
        <f t="shared" si="1"/>
        <v>5549.05</v>
      </c>
      <c r="M10" s="8">
        <f t="shared" si="2"/>
        <v>3901.079999999999</v>
      </c>
    </row>
    <row r="11" spans="1:13">
      <c r="A11" s="3" t="s">
        <v>24</v>
      </c>
      <c r="B11" s="3">
        <v>6177.88</v>
      </c>
      <c r="C11" s="3"/>
      <c r="D11" s="3">
        <v>1673.17</v>
      </c>
      <c r="E11" s="3">
        <v>169.27</v>
      </c>
      <c r="F11" s="8">
        <v>4430.21</v>
      </c>
      <c r="G11" s="9">
        <v>163.22</v>
      </c>
      <c r="H11" s="9">
        <v>571.27</v>
      </c>
      <c r="I11" s="3">
        <f t="shared" si="0"/>
        <v>13185.02</v>
      </c>
      <c r="J11" s="8">
        <v>13496.47</v>
      </c>
      <c r="K11" s="3"/>
      <c r="L11" s="8">
        <f t="shared" si="1"/>
        <v>13496.47</v>
      </c>
      <c r="M11" s="8">
        <f t="shared" si="2"/>
        <v>-311.44999999999891</v>
      </c>
    </row>
    <row r="12" spans="1:13">
      <c r="A12" s="3" t="s">
        <v>25</v>
      </c>
      <c r="B12" s="3">
        <v>6178.87</v>
      </c>
      <c r="C12" s="3"/>
      <c r="D12" s="3">
        <v>1314.04</v>
      </c>
      <c r="E12" s="3">
        <v>451.36</v>
      </c>
      <c r="F12" s="8">
        <v>3346.37</v>
      </c>
      <c r="G12" s="9">
        <v>144.57</v>
      </c>
      <c r="H12" s="9">
        <v>499.03</v>
      </c>
      <c r="I12" s="3">
        <f t="shared" si="0"/>
        <v>11934.24</v>
      </c>
      <c r="J12" s="8">
        <v>13231.89</v>
      </c>
      <c r="K12" s="3"/>
      <c r="L12" s="8">
        <f t="shared" si="1"/>
        <v>13231.89</v>
      </c>
      <c r="M12" s="8">
        <f t="shared" si="2"/>
        <v>-1297.6499999999996</v>
      </c>
    </row>
    <row r="13" spans="1:13">
      <c r="A13" s="3" t="s">
        <v>26</v>
      </c>
      <c r="B13" s="3">
        <v>6178.87</v>
      </c>
      <c r="C13" s="3"/>
      <c r="D13" s="3">
        <v>1132.93</v>
      </c>
      <c r="E13" s="3">
        <v>411.27</v>
      </c>
      <c r="F13" s="8">
        <v>2770.58</v>
      </c>
      <c r="G13" s="9">
        <v>144.57</v>
      </c>
      <c r="H13" s="9">
        <v>499.03</v>
      </c>
      <c r="I13" s="3">
        <f t="shared" si="0"/>
        <v>11137.25</v>
      </c>
      <c r="J13" s="8">
        <v>15658.05</v>
      </c>
      <c r="K13" s="3"/>
      <c r="L13" s="8">
        <f t="shared" si="1"/>
        <v>15658.05</v>
      </c>
      <c r="M13" s="8">
        <f t="shared" si="2"/>
        <v>-4520.7999999999993</v>
      </c>
    </row>
    <row r="14" spans="1:13">
      <c r="A14" s="3" t="s">
        <v>27</v>
      </c>
      <c r="B14" s="3">
        <v>5968.45</v>
      </c>
      <c r="C14" s="3"/>
      <c r="D14" s="3">
        <v>1088.6099999999999</v>
      </c>
      <c r="E14" s="3">
        <v>411.27</v>
      </c>
      <c r="F14" s="8">
        <v>2791.26</v>
      </c>
      <c r="G14" s="9">
        <v>142.58000000000001</v>
      </c>
      <c r="H14" s="9">
        <v>520.42999999999995</v>
      </c>
      <c r="I14" s="3">
        <f t="shared" si="0"/>
        <v>10922.6</v>
      </c>
      <c r="J14" s="8">
        <v>45227.3</v>
      </c>
      <c r="K14" s="3"/>
      <c r="L14" s="8">
        <f t="shared" si="1"/>
        <v>45227.3</v>
      </c>
      <c r="M14" s="8">
        <f t="shared" si="2"/>
        <v>-34304.700000000004</v>
      </c>
    </row>
    <row r="15" spans="1:13">
      <c r="A15" s="3" t="s">
        <v>28</v>
      </c>
      <c r="B15" s="3">
        <v>5968.45</v>
      </c>
      <c r="C15" s="3"/>
      <c r="D15" s="3">
        <v>1254.81</v>
      </c>
      <c r="E15" s="3"/>
      <c r="F15" s="8">
        <v>3203.58</v>
      </c>
      <c r="G15" s="9">
        <v>142.58000000000001</v>
      </c>
      <c r="H15" s="9">
        <v>520.42999999999995</v>
      </c>
      <c r="I15" s="3">
        <f t="shared" si="0"/>
        <v>11089.85</v>
      </c>
      <c r="J15" s="8">
        <v>0</v>
      </c>
      <c r="K15" s="3"/>
      <c r="L15" s="8">
        <f t="shared" si="1"/>
        <v>0</v>
      </c>
      <c r="M15" s="8">
        <f t="shared" si="2"/>
        <v>11089.85</v>
      </c>
    </row>
    <row r="16" spans="1:13">
      <c r="A16" s="3" t="s">
        <v>29</v>
      </c>
      <c r="B16" s="3">
        <v>5968.45</v>
      </c>
      <c r="C16" s="3"/>
      <c r="D16" s="3">
        <v>922.41</v>
      </c>
      <c r="E16" s="3"/>
      <c r="F16" s="8">
        <v>2354.94</v>
      </c>
      <c r="G16" s="9">
        <v>142.58000000000001</v>
      </c>
      <c r="H16" s="9">
        <v>520.42999999999995</v>
      </c>
      <c r="I16" s="3">
        <f t="shared" si="0"/>
        <v>9908.81</v>
      </c>
      <c r="J16" s="8">
        <v>0</v>
      </c>
      <c r="K16" s="3"/>
      <c r="L16" s="8">
        <f t="shared" si="1"/>
        <v>0</v>
      </c>
      <c r="M16" s="8">
        <f t="shared" si="2"/>
        <v>9908.81</v>
      </c>
    </row>
    <row r="17" spans="1:13">
      <c r="A17" s="3" t="s">
        <v>30</v>
      </c>
      <c r="B17" s="3">
        <v>5968.45</v>
      </c>
      <c r="C17" s="3"/>
      <c r="D17" s="3">
        <v>1681.39</v>
      </c>
      <c r="E17" s="3"/>
      <c r="F17" s="8">
        <v>4292.66</v>
      </c>
      <c r="G17" s="9">
        <v>142.58000000000001</v>
      </c>
      <c r="H17" s="9">
        <v>520.42999999999995</v>
      </c>
      <c r="I17" s="3">
        <f t="shared" si="0"/>
        <v>12605.51</v>
      </c>
      <c r="J17" s="8">
        <v>4575.1499999999996</v>
      </c>
      <c r="K17" s="3"/>
      <c r="L17" s="8">
        <f t="shared" si="1"/>
        <v>4575.1499999999996</v>
      </c>
      <c r="M17" s="8">
        <f t="shared" si="2"/>
        <v>8030.3600000000006</v>
      </c>
    </row>
    <row r="18" spans="1:13">
      <c r="A18" s="3" t="s">
        <v>31</v>
      </c>
      <c r="B18" s="3">
        <v>5968.45</v>
      </c>
      <c r="C18" s="3"/>
      <c r="D18" s="3">
        <v>1088.6099999999999</v>
      </c>
      <c r="E18" s="3"/>
      <c r="F18" s="8">
        <v>2779.3</v>
      </c>
      <c r="G18" s="9">
        <v>142.58000000000001</v>
      </c>
      <c r="H18" s="9">
        <v>520.42999999999995</v>
      </c>
      <c r="I18" s="3">
        <f t="shared" si="0"/>
        <v>10499.37</v>
      </c>
      <c r="J18" s="8">
        <v>8564</v>
      </c>
      <c r="K18" s="3"/>
      <c r="L18" s="8">
        <f t="shared" si="1"/>
        <v>8564</v>
      </c>
      <c r="M18" s="8">
        <f t="shared" si="2"/>
        <v>1935.3700000000008</v>
      </c>
    </row>
    <row r="19" spans="1:13">
      <c r="A19" s="10" t="s">
        <v>32</v>
      </c>
      <c r="B19" s="3">
        <f>SUM(B7:B18)</f>
        <v>73089.39</v>
      </c>
      <c r="C19" s="3">
        <f>SUM(C7:C15)</f>
        <v>0</v>
      </c>
      <c r="D19" s="3">
        <f t="shared" ref="D19:I19" si="3">SUM(D7:D18)</f>
        <v>13241.57</v>
      </c>
      <c r="E19" s="3">
        <f t="shared" si="3"/>
        <v>1443.17</v>
      </c>
      <c r="F19" s="3">
        <f t="shared" si="3"/>
        <v>32611.27</v>
      </c>
      <c r="G19" s="3">
        <f t="shared" si="3"/>
        <v>1818.1399999999996</v>
      </c>
      <c r="H19" s="3">
        <f t="shared" si="3"/>
        <v>6456.5600000000013</v>
      </c>
      <c r="I19" s="3">
        <f t="shared" si="3"/>
        <v>128660.09999999999</v>
      </c>
      <c r="J19" s="3">
        <f>SUM(J6:J18)</f>
        <v>123559.79</v>
      </c>
      <c r="K19" s="3">
        <f>SUM(K7:K15)</f>
        <v>0</v>
      </c>
      <c r="L19" s="3">
        <f>SUM(L7:L18)</f>
        <v>138468.32</v>
      </c>
      <c r="M19" s="3">
        <f>I19-J19</f>
        <v>5100.3099999999977</v>
      </c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dimension ref="A1:M21"/>
  <sheetViews>
    <sheetView workbookViewId="0">
      <selection activeCell="J19" sqref="J19"/>
    </sheetView>
  </sheetViews>
  <sheetFormatPr defaultRowHeight="15"/>
  <cols>
    <col min="13" max="13" width="9.28515625" bestFit="1" customWidth="1"/>
  </cols>
  <sheetData>
    <row r="1" spans="1:13">
      <c r="A1" s="70" t="s">
        <v>209</v>
      </c>
      <c r="B1" s="70"/>
      <c r="C1" s="70"/>
      <c r="D1" s="70"/>
      <c r="E1" s="70"/>
      <c r="F1" s="70" t="s">
        <v>98</v>
      </c>
      <c r="G1" s="70"/>
      <c r="H1" s="70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5</v>
      </c>
      <c r="B3" s="2"/>
      <c r="C3" s="2" t="s">
        <v>6</v>
      </c>
      <c r="D3" s="2">
        <v>750.6</v>
      </c>
      <c r="E3" s="3" t="s">
        <v>7</v>
      </c>
      <c r="F3" s="2"/>
      <c r="G3" s="70"/>
      <c r="H3" s="70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8</v>
      </c>
      <c r="B5" s="5" t="s">
        <v>9</v>
      </c>
      <c r="C5" s="6" t="s">
        <v>10</v>
      </c>
      <c r="D5" s="6" t="s">
        <v>11</v>
      </c>
      <c r="E5" s="6" t="s">
        <v>12</v>
      </c>
      <c r="F5" s="6" t="s">
        <v>34</v>
      </c>
      <c r="G5" s="6" t="s">
        <v>35</v>
      </c>
      <c r="H5" s="6" t="s">
        <v>15</v>
      </c>
      <c r="I5" s="6" t="s">
        <v>16</v>
      </c>
      <c r="J5" s="6" t="s">
        <v>17</v>
      </c>
      <c r="K5" s="6"/>
      <c r="L5" s="6" t="s">
        <v>37</v>
      </c>
      <c r="M5" s="7" t="s">
        <v>19</v>
      </c>
    </row>
    <row r="6" spans="1:13">
      <c r="A6" s="62"/>
      <c r="B6" s="5"/>
      <c r="C6" s="6"/>
      <c r="D6" s="6"/>
      <c r="E6" s="6"/>
      <c r="F6" s="6"/>
      <c r="G6" s="6"/>
      <c r="H6" s="6"/>
      <c r="I6" s="6"/>
      <c r="J6" s="6">
        <v>-1355.57</v>
      </c>
      <c r="K6" s="6"/>
      <c r="L6" s="6"/>
      <c r="M6" s="7"/>
    </row>
    <row r="7" spans="1:13">
      <c r="A7" t="s">
        <v>20</v>
      </c>
      <c r="B7" s="3">
        <v>5682.04</v>
      </c>
      <c r="C7" s="3"/>
      <c r="D7" s="3">
        <v>481.46</v>
      </c>
      <c r="E7" s="3"/>
      <c r="F7" s="8">
        <v>1293.8399999999999</v>
      </c>
      <c r="G7" s="3">
        <v>150.12</v>
      </c>
      <c r="H7" s="3">
        <v>525.41999999999996</v>
      </c>
      <c r="I7" s="3">
        <f>SUM(B7:H7)</f>
        <v>8132.88</v>
      </c>
      <c r="J7" s="8">
        <v>6042.58</v>
      </c>
      <c r="K7" s="3"/>
      <c r="L7" s="8">
        <f>SUM(J7:K7)</f>
        <v>6042.58</v>
      </c>
      <c r="M7" s="8">
        <f>I7-L7</f>
        <v>2090.3000000000002</v>
      </c>
    </row>
    <row r="8" spans="1:13">
      <c r="A8" s="3" t="s">
        <v>21</v>
      </c>
      <c r="B8" s="3">
        <v>5682.04</v>
      </c>
      <c r="C8" s="3"/>
      <c r="D8" s="3">
        <v>521.36</v>
      </c>
      <c r="E8" s="3"/>
      <c r="F8" s="3">
        <v>1497.06</v>
      </c>
      <c r="G8" s="9">
        <v>150.12</v>
      </c>
      <c r="H8" s="9">
        <v>525.41999999999996</v>
      </c>
      <c r="I8" s="3">
        <f t="shared" ref="I8:I18" si="0">SUM(B8:H8)</f>
        <v>8375.9999999999982</v>
      </c>
      <c r="J8" s="8">
        <v>8386.8799999999992</v>
      </c>
      <c r="K8" s="3"/>
      <c r="L8" s="8">
        <f t="shared" ref="L8:L18" si="1">SUM(J8:K8)</f>
        <v>8386.8799999999992</v>
      </c>
      <c r="M8" s="8">
        <f t="shared" ref="M8:M18" si="2">I8-L8</f>
        <v>-10.880000000001019</v>
      </c>
    </row>
    <row r="9" spans="1:13">
      <c r="A9" s="3" t="s">
        <v>22</v>
      </c>
      <c r="B9" s="3">
        <v>5682.04</v>
      </c>
      <c r="C9" s="3"/>
      <c r="D9" s="3">
        <v>813.96</v>
      </c>
      <c r="E9" s="3"/>
      <c r="F9" s="3">
        <v>2072.85</v>
      </c>
      <c r="G9" s="9">
        <v>150.12</v>
      </c>
      <c r="H9" s="9">
        <v>525.41999999999996</v>
      </c>
      <c r="I9" s="3">
        <f t="shared" si="0"/>
        <v>9244.3900000000012</v>
      </c>
      <c r="J9" s="8">
        <v>8251.89</v>
      </c>
      <c r="K9" s="3"/>
      <c r="L9" s="8">
        <f t="shared" si="1"/>
        <v>8251.89</v>
      </c>
      <c r="M9" s="8">
        <f t="shared" si="2"/>
        <v>992.50000000000182</v>
      </c>
    </row>
    <row r="10" spans="1:13">
      <c r="A10" s="3" t="s">
        <v>23</v>
      </c>
      <c r="B10" s="3">
        <v>5682.04</v>
      </c>
      <c r="C10" s="3"/>
      <c r="D10" s="3">
        <v>494.76</v>
      </c>
      <c r="E10" s="3"/>
      <c r="F10" s="3">
        <v>1327.71</v>
      </c>
      <c r="G10" s="9">
        <v>150.12</v>
      </c>
      <c r="H10" s="9">
        <v>525.41999999999996</v>
      </c>
      <c r="I10" s="3">
        <f t="shared" si="0"/>
        <v>8180.05</v>
      </c>
      <c r="J10" s="8">
        <v>5957.42</v>
      </c>
      <c r="K10" s="3"/>
      <c r="L10" s="8">
        <f t="shared" si="1"/>
        <v>5957.42</v>
      </c>
      <c r="M10" s="8">
        <f t="shared" si="2"/>
        <v>2222.63</v>
      </c>
    </row>
    <row r="11" spans="1:13">
      <c r="A11" s="3" t="s">
        <v>24</v>
      </c>
      <c r="B11" s="3">
        <v>5682.04</v>
      </c>
      <c r="C11" s="3"/>
      <c r="D11" s="3">
        <v>734.16</v>
      </c>
      <c r="E11" s="3"/>
      <c r="F11" s="8">
        <v>1869.63</v>
      </c>
      <c r="G11" s="9">
        <v>150.12</v>
      </c>
      <c r="H11" s="9">
        <v>525.41999999999996</v>
      </c>
      <c r="I11" s="3">
        <f t="shared" si="0"/>
        <v>8961.3700000000008</v>
      </c>
      <c r="J11" s="8">
        <v>6862.7</v>
      </c>
      <c r="K11" s="3"/>
      <c r="L11" s="8">
        <f t="shared" si="1"/>
        <v>6862.7</v>
      </c>
      <c r="M11" s="8">
        <f t="shared" si="2"/>
        <v>2098.670000000001</v>
      </c>
    </row>
    <row r="12" spans="1:13">
      <c r="A12" s="3" t="s">
        <v>25</v>
      </c>
      <c r="B12" s="3">
        <v>5679.04</v>
      </c>
      <c r="C12" s="3"/>
      <c r="D12" s="3">
        <v>1412.46</v>
      </c>
      <c r="E12" s="3">
        <v>225.67</v>
      </c>
      <c r="F12" s="8">
        <v>3597</v>
      </c>
      <c r="G12" s="9">
        <v>150.04</v>
      </c>
      <c r="H12" s="9">
        <v>536.89</v>
      </c>
      <c r="I12" s="3">
        <f t="shared" si="0"/>
        <v>11601.1</v>
      </c>
      <c r="J12" s="8">
        <v>16428.98</v>
      </c>
      <c r="K12" s="3"/>
      <c r="L12" s="8">
        <f t="shared" si="1"/>
        <v>16428.98</v>
      </c>
      <c r="M12" s="8">
        <f t="shared" si="2"/>
        <v>-4827.8799999999992</v>
      </c>
    </row>
    <row r="13" spans="1:13">
      <c r="A13" s="3" t="s">
        <v>26</v>
      </c>
      <c r="B13" s="3">
        <v>5679.04</v>
      </c>
      <c r="C13" s="3"/>
      <c r="D13" s="3">
        <v>681.62</v>
      </c>
      <c r="E13" s="3">
        <v>367.2</v>
      </c>
      <c r="F13" s="8">
        <v>1666.41</v>
      </c>
      <c r="G13" s="9">
        <v>150.04</v>
      </c>
      <c r="H13" s="9">
        <v>536.89</v>
      </c>
      <c r="I13" s="3">
        <f t="shared" si="0"/>
        <v>9081.2000000000007</v>
      </c>
      <c r="J13" s="8">
        <v>10587.99</v>
      </c>
      <c r="K13" s="3"/>
      <c r="L13" s="8">
        <f t="shared" si="1"/>
        <v>10587.99</v>
      </c>
      <c r="M13" s="8">
        <f t="shared" si="2"/>
        <v>-1506.7899999999991</v>
      </c>
    </row>
    <row r="14" spans="1:13">
      <c r="A14" s="3" t="s">
        <v>27</v>
      </c>
      <c r="B14" s="51">
        <v>5925</v>
      </c>
      <c r="C14" s="3"/>
      <c r="D14" s="3">
        <v>459.82</v>
      </c>
      <c r="E14" s="3">
        <v>367.2</v>
      </c>
      <c r="F14" s="8">
        <v>1180.74</v>
      </c>
      <c r="G14" s="9">
        <v>150.04</v>
      </c>
      <c r="H14" s="9">
        <v>547.5</v>
      </c>
      <c r="I14" s="3">
        <f t="shared" si="0"/>
        <v>8630.2999999999993</v>
      </c>
      <c r="J14" s="8">
        <v>22189.56</v>
      </c>
      <c r="K14" s="3"/>
      <c r="L14" s="8">
        <f t="shared" si="1"/>
        <v>22189.56</v>
      </c>
      <c r="M14" s="8">
        <f t="shared" si="2"/>
        <v>-13559.260000000002</v>
      </c>
    </row>
    <row r="15" spans="1:13">
      <c r="A15" s="3" t="s">
        <v>28</v>
      </c>
      <c r="B15" s="3">
        <v>5925</v>
      </c>
      <c r="C15" s="3"/>
      <c r="D15" s="3">
        <v>861.47</v>
      </c>
      <c r="E15" s="3"/>
      <c r="F15" s="8">
        <v>2199.1799999999998</v>
      </c>
      <c r="G15" s="9">
        <v>150.04</v>
      </c>
      <c r="H15" s="9">
        <v>547.5</v>
      </c>
      <c r="I15" s="3">
        <f t="shared" si="0"/>
        <v>9683.19</v>
      </c>
      <c r="J15" s="8">
        <v>27406.82</v>
      </c>
      <c r="K15" s="3"/>
      <c r="L15" s="8">
        <f t="shared" si="1"/>
        <v>27406.82</v>
      </c>
      <c r="M15" s="8">
        <f t="shared" si="2"/>
        <v>-17723.629999999997</v>
      </c>
    </row>
    <row r="16" spans="1:13">
      <c r="A16" s="3" t="s">
        <v>29</v>
      </c>
      <c r="B16" s="3">
        <v>5925</v>
      </c>
      <c r="C16" s="3"/>
      <c r="D16" s="3">
        <v>598.32000000000005</v>
      </c>
      <c r="E16" s="3"/>
      <c r="F16" s="8">
        <v>1527.54</v>
      </c>
      <c r="G16" s="9">
        <v>150.04</v>
      </c>
      <c r="H16" s="9">
        <v>547.5</v>
      </c>
      <c r="I16" s="3">
        <f t="shared" si="0"/>
        <v>8748.4</v>
      </c>
      <c r="J16" s="8">
        <v>800.82</v>
      </c>
      <c r="K16" s="3"/>
      <c r="L16" s="8">
        <f t="shared" si="1"/>
        <v>800.82</v>
      </c>
      <c r="M16" s="8">
        <f t="shared" si="2"/>
        <v>7947.58</v>
      </c>
    </row>
    <row r="17" spans="1:13">
      <c r="A17" s="3" t="s">
        <v>30</v>
      </c>
      <c r="B17" s="3">
        <v>5925</v>
      </c>
      <c r="C17" s="3"/>
      <c r="D17" s="3">
        <v>653.72</v>
      </c>
      <c r="E17" s="3"/>
      <c r="F17" s="8">
        <v>1668.98</v>
      </c>
      <c r="G17" s="9">
        <v>150.04</v>
      </c>
      <c r="H17" s="9">
        <v>547.5</v>
      </c>
      <c r="I17" s="3">
        <f t="shared" si="0"/>
        <v>8945.2400000000016</v>
      </c>
      <c r="J17" s="8">
        <v>2530.5</v>
      </c>
      <c r="K17" s="3"/>
      <c r="L17" s="8">
        <f t="shared" si="1"/>
        <v>2530.5</v>
      </c>
      <c r="M17" s="8">
        <f t="shared" si="2"/>
        <v>6414.7400000000016</v>
      </c>
    </row>
    <row r="18" spans="1:13">
      <c r="A18" s="3" t="s">
        <v>31</v>
      </c>
      <c r="B18" s="3">
        <v>5925</v>
      </c>
      <c r="C18" s="3"/>
      <c r="D18" s="3">
        <v>736.82</v>
      </c>
      <c r="E18" s="3"/>
      <c r="F18" s="8">
        <v>1881.15</v>
      </c>
      <c r="G18" s="9">
        <v>150.04</v>
      </c>
      <c r="H18" s="9">
        <v>547.5</v>
      </c>
      <c r="I18" s="3">
        <f t="shared" si="0"/>
        <v>9240.51</v>
      </c>
      <c r="J18" s="8">
        <v>5659.92</v>
      </c>
      <c r="K18" s="3"/>
      <c r="L18" s="8">
        <f t="shared" si="1"/>
        <v>5659.92</v>
      </c>
      <c r="M18" s="8">
        <f t="shared" si="2"/>
        <v>3580.59</v>
      </c>
    </row>
    <row r="19" spans="1:13">
      <c r="A19" s="10" t="s">
        <v>32</v>
      </c>
      <c r="B19" s="3">
        <f>SUM(B7:B18)</f>
        <v>69393.279999999999</v>
      </c>
      <c r="C19" s="3">
        <f>SUM(C7:C15)</f>
        <v>0</v>
      </c>
      <c r="D19" s="3">
        <f t="shared" ref="D19:I19" si="3">SUM(D7:D18)</f>
        <v>8449.93</v>
      </c>
      <c r="E19" s="3">
        <f t="shared" si="3"/>
        <v>960.06999999999994</v>
      </c>
      <c r="F19" s="3">
        <f t="shared" si="3"/>
        <v>21782.09</v>
      </c>
      <c r="G19" s="3">
        <f t="shared" si="3"/>
        <v>1800.8799999999999</v>
      </c>
      <c r="H19" s="3">
        <f t="shared" si="3"/>
        <v>6438.3799999999992</v>
      </c>
      <c r="I19" s="3">
        <f t="shared" si="3"/>
        <v>108824.63</v>
      </c>
      <c r="J19" s="3">
        <f>SUM(J6:J18)</f>
        <v>119750.49</v>
      </c>
      <c r="K19" s="3">
        <f>SUM(K7:K15)</f>
        <v>0</v>
      </c>
      <c r="L19" s="3">
        <f>SUM(L7:L18)</f>
        <v>121106.06000000001</v>
      </c>
      <c r="M19" s="8">
        <f>I19-J19</f>
        <v>-10925.86</v>
      </c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J19" sqref="J19"/>
    </sheetView>
  </sheetViews>
  <sheetFormatPr defaultRowHeight="15"/>
  <cols>
    <col min="12" max="12" width="10.28515625" customWidth="1"/>
  </cols>
  <sheetData>
    <row r="1" spans="1:13">
      <c r="A1" s="70" t="s">
        <v>209</v>
      </c>
      <c r="B1" s="70"/>
      <c r="C1" s="70"/>
      <c r="D1" s="70"/>
      <c r="E1" s="70"/>
      <c r="F1" s="70" t="s">
        <v>99</v>
      </c>
      <c r="G1" s="70"/>
      <c r="H1" s="70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5</v>
      </c>
      <c r="B3" s="2"/>
      <c r="C3" s="2" t="s">
        <v>6</v>
      </c>
      <c r="D3" s="2">
        <v>648.70000000000005</v>
      </c>
      <c r="E3" s="3" t="s">
        <v>7</v>
      </c>
      <c r="F3" s="2"/>
      <c r="G3" s="70"/>
      <c r="H3" s="70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30" t="s">
        <v>8</v>
      </c>
      <c r="B5" s="31" t="s">
        <v>9</v>
      </c>
      <c r="C5" s="32" t="s">
        <v>10</v>
      </c>
      <c r="D5" s="32" t="s">
        <v>11</v>
      </c>
      <c r="E5" s="32" t="s">
        <v>12</v>
      </c>
      <c r="F5" s="32" t="s">
        <v>34</v>
      </c>
      <c r="G5" s="32" t="s">
        <v>35</v>
      </c>
      <c r="H5" s="32" t="s">
        <v>15</v>
      </c>
      <c r="I5" s="32" t="s">
        <v>41</v>
      </c>
      <c r="J5" s="32" t="s">
        <v>17</v>
      </c>
      <c r="K5" s="32"/>
      <c r="L5" s="32" t="s">
        <v>18</v>
      </c>
      <c r="M5" s="33" t="s">
        <v>19</v>
      </c>
    </row>
    <row r="6" spans="1:13">
      <c r="A6" s="30"/>
      <c r="B6" s="31"/>
      <c r="C6" s="32"/>
      <c r="D6" s="32"/>
      <c r="E6" s="32"/>
      <c r="F6" s="32"/>
      <c r="G6" s="32"/>
      <c r="H6" s="32"/>
      <c r="I6" s="32"/>
      <c r="J6" s="32">
        <v>-22076.81</v>
      </c>
      <c r="K6" s="32"/>
      <c r="L6" s="32"/>
      <c r="M6" s="33"/>
    </row>
    <row r="7" spans="1:13">
      <c r="A7" s="3" t="s">
        <v>20</v>
      </c>
      <c r="B7" s="3">
        <v>4910.66</v>
      </c>
      <c r="C7" s="3"/>
      <c r="D7" s="3">
        <v>864.5</v>
      </c>
      <c r="E7" s="3"/>
      <c r="F7" s="8">
        <v>2201.5700000000002</v>
      </c>
      <c r="G7" s="3">
        <v>129.74</v>
      </c>
      <c r="H7" s="3">
        <v>454.09</v>
      </c>
      <c r="I7" s="3">
        <f>SUM(B7:H7)</f>
        <v>8560.56</v>
      </c>
      <c r="J7" s="8">
        <v>8071.58</v>
      </c>
      <c r="K7" s="3"/>
      <c r="L7" s="8">
        <f>SUM(J7:K7)</f>
        <v>8071.58</v>
      </c>
      <c r="M7" s="8">
        <f>I7-L7</f>
        <v>488.97999999999956</v>
      </c>
    </row>
    <row r="8" spans="1:13">
      <c r="A8" s="3" t="s">
        <v>21</v>
      </c>
      <c r="B8" s="3">
        <v>4910.66</v>
      </c>
      <c r="C8" s="3"/>
      <c r="D8" s="3">
        <v>1077.3</v>
      </c>
      <c r="E8" s="3"/>
      <c r="F8" s="8">
        <v>2410.25</v>
      </c>
      <c r="G8" s="3">
        <v>129.74</v>
      </c>
      <c r="H8" s="3">
        <v>454.09</v>
      </c>
      <c r="I8" s="3">
        <f t="shared" ref="I8:I13" si="0">SUM(B8:H8)</f>
        <v>8982.0399999999991</v>
      </c>
      <c r="J8" s="8">
        <v>6968.46</v>
      </c>
      <c r="K8" s="3"/>
      <c r="L8" s="8">
        <f t="shared" ref="L8:L18" si="1">SUM(J8:K8)</f>
        <v>6968.46</v>
      </c>
      <c r="M8" s="8">
        <f t="shared" ref="M8:M18" si="2">I8-L8</f>
        <v>2013.579999999999</v>
      </c>
    </row>
    <row r="9" spans="1:13">
      <c r="A9" s="3" t="s">
        <v>22</v>
      </c>
      <c r="B9" s="3">
        <v>4910.66</v>
      </c>
      <c r="C9" s="3"/>
      <c r="D9" s="3">
        <v>997.5</v>
      </c>
      <c r="E9" s="3"/>
      <c r="F9" s="8">
        <v>2540.27</v>
      </c>
      <c r="G9" s="3">
        <v>129.74</v>
      </c>
      <c r="H9" s="3">
        <v>454.09</v>
      </c>
      <c r="I9" s="3">
        <f t="shared" si="0"/>
        <v>9032.26</v>
      </c>
      <c r="J9" s="8">
        <v>5114.3900000000003</v>
      </c>
      <c r="K9" s="3"/>
      <c r="L9" s="8">
        <f t="shared" si="1"/>
        <v>5114.3900000000003</v>
      </c>
      <c r="M9" s="8">
        <f t="shared" si="2"/>
        <v>3917.87</v>
      </c>
    </row>
    <row r="10" spans="1:13">
      <c r="A10" s="3" t="s">
        <v>23</v>
      </c>
      <c r="B10" s="3">
        <v>4910.66</v>
      </c>
      <c r="C10" s="3"/>
      <c r="D10" s="3">
        <v>675.64</v>
      </c>
      <c r="E10" s="3"/>
      <c r="F10" s="8">
        <v>2235.44</v>
      </c>
      <c r="G10" s="3">
        <v>129.74</v>
      </c>
      <c r="H10" s="3">
        <v>454.09</v>
      </c>
      <c r="I10" s="3">
        <f t="shared" si="0"/>
        <v>8405.57</v>
      </c>
      <c r="J10" s="8">
        <v>8538.9</v>
      </c>
      <c r="K10" s="3"/>
      <c r="L10" s="8">
        <f t="shared" si="1"/>
        <v>8538.9</v>
      </c>
      <c r="M10" s="8">
        <f t="shared" si="2"/>
        <v>-133.32999999999993</v>
      </c>
    </row>
    <row r="11" spans="1:13">
      <c r="A11" s="3" t="s">
        <v>24</v>
      </c>
      <c r="B11" s="3">
        <v>4910.66</v>
      </c>
      <c r="C11" s="3"/>
      <c r="D11" s="3">
        <v>821.94</v>
      </c>
      <c r="E11" s="3">
        <v>271.52999999999997</v>
      </c>
      <c r="F11" s="8">
        <v>2093.1799999999998</v>
      </c>
      <c r="G11" s="3">
        <v>129.74</v>
      </c>
      <c r="H11" s="3">
        <v>454.09</v>
      </c>
      <c r="I11" s="3">
        <f t="shared" si="0"/>
        <v>8681.14</v>
      </c>
      <c r="J11" s="8">
        <v>7904.51</v>
      </c>
      <c r="K11" s="3"/>
      <c r="L11" s="8">
        <f t="shared" si="1"/>
        <v>7904.51</v>
      </c>
      <c r="M11" s="8">
        <f t="shared" si="2"/>
        <v>776.6299999999992</v>
      </c>
    </row>
    <row r="12" spans="1:13">
      <c r="A12" s="3" t="s">
        <v>25</v>
      </c>
      <c r="B12" s="3">
        <v>4910.66</v>
      </c>
      <c r="C12" s="3"/>
      <c r="D12" s="3">
        <v>1101.24</v>
      </c>
      <c r="E12" s="3">
        <v>945.02</v>
      </c>
      <c r="F12" s="8">
        <v>2804.45</v>
      </c>
      <c r="G12" s="3">
        <v>129.74</v>
      </c>
      <c r="H12" s="3">
        <v>431.41</v>
      </c>
      <c r="I12" s="3">
        <f t="shared" si="0"/>
        <v>10322.519999999999</v>
      </c>
      <c r="J12" s="8">
        <v>14785.58</v>
      </c>
      <c r="K12" s="3"/>
      <c r="L12" s="8">
        <f t="shared" si="1"/>
        <v>14785.58</v>
      </c>
      <c r="M12" s="8">
        <f t="shared" si="2"/>
        <v>-4463.0600000000013</v>
      </c>
    </row>
    <row r="13" spans="1:13">
      <c r="A13" s="3" t="s">
        <v>26</v>
      </c>
      <c r="B13" s="3">
        <v>4910.66</v>
      </c>
      <c r="C13" s="3"/>
      <c r="D13" s="3">
        <v>970.13</v>
      </c>
      <c r="E13" s="3">
        <v>1103.71</v>
      </c>
      <c r="F13" s="8">
        <v>2171.41</v>
      </c>
      <c r="G13" s="3">
        <v>129.74</v>
      </c>
      <c r="H13" s="3">
        <v>431.41</v>
      </c>
      <c r="I13" s="3">
        <f t="shared" si="0"/>
        <v>9717.06</v>
      </c>
      <c r="J13" s="8">
        <v>15936.99</v>
      </c>
      <c r="K13" s="3"/>
      <c r="L13" s="8">
        <f t="shared" si="1"/>
        <v>15936.99</v>
      </c>
      <c r="M13" s="8">
        <f t="shared" si="2"/>
        <v>-6219.93</v>
      </c>
    </row>
    <row r="14" spans="1:13">
      <c r="A14" s="3" t="s">
        <v>27</v>
      </c>
      <c r="B14" s="3">
        <v>5124.7299999999996</v>
      </c>
      <c r="C14" s="3">
        <f>C13</f>
        <v>0</v>
      </c>
      <c r="D14" s="3">
        <v>750.67</v>
      </c>
      <c r="E14" s="3">
        <v>1326.87</v>
      </c>
      <c r="F14" s="3">
        <v>1931.7</v>
      </c>
      <c r="G14" s="3">
        <v>129.74</v>
      </c>
      <c r="H14" s="3">
        <v>427.13</v>
      </c>
      <c r="I14" s="3">
        <f>SUM(B14:H14)</f>
        <v>9690.8399999999983</v>
      </c>
      <c r="J14" s="3">
        <v>18016.05</v>
      </c>
      <c r="K14" s="3">
        <f>K13</f>
        <v>0</v>
      </c>
      <c r="L14" s="8">
        <f t="shared" si="1"/>
        <v>18016.05</v>
      </c>
      <c r="M14" s="8">
        <f t="shared" si="2"/>
        <v>-8325.2100000000009</v>
      </c>
    </row>
    <row r="15" spans="1:13">
      <c r="A15" s="3" t="s">
        <v>28</v>
      </c>
      <c r="B15" s="3">
        <v>5124.7299999999996</v>
      </c>
      <c r="C15" s="3"/>
      <c r="D15" s="3">
        <v>709.12</v>
      </c>
      <c r="E15" s="3"/>
      <c r="F15" s="3">
        <v>1810.42</v>
      </c>
      <c r="G15" s="3">
        <v>129.74</v>
      </c>
      <c r="H15" s="3">
        <v>427.13</v>
      </c>
      <c r="I15" s="3">
        <f>SUM(B15:H15)</f>
        <v>8201.14</v>
      </c>
      <c r="J15" s="3">
        <v>5572.24</v>
      </c>
      <c r="K15" s="3"/>
      <c r="L15" s="8">
        <f t="shared" si="1"/>
        <v>5572.24</v>
      </c>
      <c r="M15" s="8">
        <f t="shared" si="2"/>
        <v>2628.8999999999996</v>
      </c>
    </row>
    <row r="16" spans="1:13">
      <c r="A16" s="3" t="s">
        <v>29</v>
      </c>
      <c r="B16" s="3">
        <v>5124.7299999999996</v>
      </c>
      <c r="C16" s="3"/>
      <c r="D16" s="3">
        <v>612.16999999999996</v>
      </c>
      <c r="E16" s="3"/>
      <c r="F16" s="3">
        <v>1562.9</v>
      </c>
      <c r="G16" s="3">
        <v>129.74</v>
      </c>
      <c r="H16" s="3">
        <v>427.13</v>
      </c>
      <c r="I16" s="3">
        <f>SUM(B16:H16)</f>
        <v>7856.6699999999992</v>
      </c>
      <c r="J16" s="3">
        <v>3655.93</v>
      </c>
      <c r="K16" s="3"/>
      <c r="L16" s="8">
        <f t="shared" si="1"/>
        <v>3655.93</v>
      </c>
      <c r="M16" s="8">
        <f t="shared" si="2"/>
        <v>4200.74</v>
      </c>
    </row>
    <row r="17" spans="1:13">
      <c r="A17" s="3" t="s">
        <v>30</v>
      </c>
      <c r="B17" s="3">
        <v>5124.7299999999996</v>
      </c>
      <c r="C17" s="3"/>
      <c r="D17" s="3">
        <v>598.32000000000005</v>
      </c>
      <c r="E17" s="3"/>
      <c r="F17" s="3">
        <v>1527.54</v>
      </c>
      <c r="G17" s="3">
        <v>129.74</v>
      </c>
      <c r="H17" s="3">
        <v>427.13</v>
      </c>
      <c r="I17" s="3">
        <f>SUM(B17:H17)</f>
        <v>7807.4599999999991</v>
      </c>
      <c r="J17" s="3">
        <v>7333.52</v>
      </c>
      <c r="K17" s="3"/>
      <c r="L17" s="8">
        <f t="shared" si="1"/>
        <v>7333.52</v>
      </c>
      <c r="M17" s="8">
        <f t="shared" si="2"/>
        <v>473.93999999999869</v>
      </c>
    </row>
    <row r="18" spans="1:13">
      <c r="A18" s="3" t="s">
        <v>31</v>
      </c>
      <c r="B18" s="3">
        <v>5124.7299999999996</v>
      </c>
      <c r="C18" s="3"/>
      <c r="D18" s="3">
        <v>792.22</v>
      </c>
      <c r="E18" s="3"/>
      <c r="F18" s="3">
        <v>2022.6</v>
      </c>
      <c r="G18" s="3">
        <v>129.74</v>
      </c>
      <c r="H18" s="3">
        <v>427.13</v>
      </c>
      <c r="I18" s="3">
        <f>SUM(B18:H18)</f>
        <v>8496.4199999999983</v>
      </c>
      <c r="J18" s="3">
        <v>7518.96</v>
      </c>
      <c r="K18" s="3"/>
      <c r="L18" s="8">
        <f t="shared" si="1"/>
        <v>7518.96</v>
      </c>
      <c r="M18" s="8">
        <f t="shared" si="2"/>
        <v>977.45999999999822</v>
      </c>
    </row>
    <row r="19" spans="1:13">
      <c r="A19" s="34" t="s">
        <v>32</v>
      </c>
      <c r="B19" s="3">
        <f>SUM(B7:B18)</f>
        <v>59998.269999999975</v>
      </c>
      <c r="C19" s="3">
        <f>SUM(C7:C15)</f>
        <v>0</v>
      </c>
      <c r="D19" s="3">
        <f>SUM(D7:D18)</f>
        <v>9970.7499999999982</v>
      </c>
      <c r="E19" s="3">
        <f>SUM(E7:E15)</f>
        <v>3647.13</v>
      </c>
      <c r="F19" s="3">
        <f>SUM(F7:F18)</f>
        <v>25311.730000000003</v>
      </c>
      <c r="G19" s="3">
        <f>SUM(G7:G16)</f>
        <v>1297.4000000000001</v>
      </c>
      <c r="H19" s="3">
        <f>SUM(H7:H18)</f>
        <v>5268.92</v>
      </c>
      <c r="I19" s="3">
        <f>SUM(I7:I18)</f>
        <v>105753.67999999998</v>
      </c>
      <c r="J19" s="3">
        <f>SUM(J6:J18)</f>
        <v>87340.3</v>
      </c>
      <c r="K19" s="3">
        <f>SUM(K7:K15)</f>
        <v>0</v>
      </c>
      <c r="L19" s="8">
        <f>SUM(L7:L18)</f>
        <v>109417.11000000002</v>
      </c>
      <c r="M19" s="8">
        <f>I19-J19</f>
        <v>18413.379999999976</v>
      </c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dimension ref="A1:M21"/>
  <sheetViews>
    <sheetView workbookViewId="0">
      <selection activeCell="J19" sqref="J19"/>
    </sheetView>
  </sheetViews>
  <sheetFormatPr defaultRowHeight="15"/>
  <sheetData>
    <row r="1" spans="1:13">
      <c r="A1" s="70" t="s">
        <v>209</v>
      </c>
      <c r="B1" s="70"/>
      <c r="C1" s="70"/>
      <c r="D1" s="70"/>
      <c r="E1" s="70"/>
      <c r="F1" s="70" t="s">
        <v>100</v>
      </c>
      <c r="G1" s="70"/>
      <c r="H1" s="70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5</v>
      </c>
      <c r="B3" s="2"/>
      <c r="C3" s="2" t="s">
        <v>6</v>
      </c>
      <c r="D3" s="2">
        <v>401.6</v>
      </c>
      <c r="E3" s="3" t="s">
        <v>7</v>
      </c>
      <c r="F3" s="2"/>
      <c r="G3" s="70"/>
      <c r="H3" s="70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30" t="s">
        <v>8</v>
      </c>
      <c r="B5" s="31" t="s">
        <v>9</v>
      </c>
      <c r="C5" s="32" t="s">
        <v>10</v>
      </c>
      <c r="D5" s="32" t="s">
        <v>11</v>
      </c>
      <c r="E5" s="32" t="s">
        <v>12</v>
      </c>
      <c r="F5" s="32" t="s">
        <v>34</v>
      </c>
      <c r="G5" s="32" t="s">
        <v>35</v>
      </c>
      <c r="H5" s="32" t="s">
        <v>15</v>
      </c>
      <c r="I5" s="32" t="s">
        <v>48</v>
      </c>
      <c r="J5" s="32" t="s">
        <v>17</v>
      </c>
      <c r="K5" s="32"/>
      <c r="L5" s="32" t="s">
        <v>101</v>
      </c>
      <c r="M5" s="33" t="s">
        <v>19</v>
      </c>
    </row>
    <row r="6" spans="1:13">
      <c r="A6" s="30"/>
      <c r="B6" s="31"/>
      <c r="C6" s="32"/>
      <c r="D6" s="32"/>
      <c r="E6" s="32"/>
      <c r="F6" s="32"/>
      <c r="G6" s="32"/>
      <c r="H6" s="32"/>
      <c r="I6" s="32"/>
      <c r="J6" s="32">
        <v>-7441.45</v>
      </c>
      <c r="K6" s="32"/>
      <c r="L6" s="32"/>
      <c r="M6" s="33"/>
    </row>
    <row r="7" spans="1:13">
      <c r="A7" s="3" t="s">
        <v>20</v>
      </c>
      <c r="B7" s="3">
        <v>3040.11</v>
      </c>
      <c r="C7" s="3"/>
      <c r="D7" s="3">
        <v>582.54</v>
      </c>
      <c r="E7" s="3"/>
      <c r="F7" s="8">
        <v>1300.6199999999999</v>
      </c>
      <c r="G7" s="3">
        <v>80.319999999999993</v>
      </c>
      <c r="H7" s="3">
        <v>281.12</v>
      </c>
      <c r="I7" s="3">
        <f>SUM(B7:H7)</f>
        <v>5284.71</v>
      </c>
      <c r="J7" s="8">
        <v>655</v>
      </c>
      <c r="K7" s="3"/>
      <c r="L7" s="8">
        <f>SUM(J7:K7)</f>
        <v>655</v>
      </c>
      <c r="M7" s="8">
        <f>I7-L7</f>
        <v>4629.71</v>
      </c>
    </row>
    <row r="8" spans="1:13">
      <c r="A8" s="3" t="s">
        <v>21</v>
      </c>
      <c r="B8" s="3">
        <v>3040.11</v>
      </c>
      <c r="C8" s="3"/>
      <c r="D8" s="3">
        <v>571.9</v>
      </c>
      <c r="E8" s="3"/>
      <c r="F8" s="8">
        <v>1456.42</v>
      </c>
      <c r="G8" s="3">
        <v>80.319999999999993</v>
      </c>
      <c r="H8" s="3">
        <v>281.12</v>
      </c>
      <c r="I8" s="3">
        <f t="shared" ref="I8:I18" si="0">SUM(B8:H8)</f>
        <v>5429.87</v>
      </c>
      <c r="J8" s="8">
        <v>4240</v>
      </c>
      <c r="K8" s="3"/>
      <c r="L8" s="8">
        <f t="shared" ref="L8:L18" si="1">SUM(J8:K8)</f>
        <v>4240</v>
      </c>
      <c r="M8" s="8">
        <f t="shared" ref="M8:M18" si="2">I8-L8</f>
        <v>1189.8699999999999</v>
      </c>
    </row>
    <row r="9" spans="1:13">
      <c r="A9" s="3" t="s">
        <v>22</v>
      </c>
      <c r="B9" s="3">
        <v>3040.11</v>
      </c>
      <c r="C9" s="3"/>
      <c r="D9" s="3">
        <v>339</v>
      </c>
      <c r="E9" s="3"/>
      <c r="F9" s="8">
        <v>1016.11</v>
      </c>
      <c r="G9" s="3">
        <v>80.319999999999993</v>
      </c>
      <c r="H9" s="3">
        <v>281.12</v>
      </c>
      <c r="I9" s="3">
        <f t="shared" si="0"/>
        <v>4756.66</v>
      </c>
      <c r="J9" s="8">
        <v>5632.1</v>
      </c>
      <c r="K9" s="3"/>
      <c r="L9" s="8">
        <f t="shared" si="1"/>
        <v>5632.1</v>
      </c>
      <c r="M9" s="8">
        <f t="shared" si="2"/>
        <v>-875.44000000000051</v>
      </c>
    </row>
    <row r="10" spans="1:13">
      <c r="A10" s="3" t="s">
        <v>23</v>
      </c>
      <c r="B10" s="3">
        <v>3040.11</v>
      </c>
      <c r="C10" s="3"/>
      <c r="D10" s="3">
        <v>359.1</v>
      </c>
      <c r="E10" s="3"/>
      <c r="F10" s="8">
        <v>914.5</v>
      </c>
      <c r="G10" s="3">
        <v>80.319999999999993</v>
      </c>
      <c r="H10" s="3">
        <v>281.12</v>
      </c>
      <c r="I10" s="3">
        <f t="shared" si="0"/>
        <v>4675.1499999999996</v>
      </c>
      <c r="J10" s="8">
        <v>1891.5</v>
      </c>
      <c r="K10" s="3"/>
      <c r="L10" s="8">
        <f t="shared" si="1"/>
        <v>1891.5</v>
      </c>
      <c r="M10" s="8">
        <f t="shared" si="2"/>
        <v>2783.6499999999996</v>
      </c>
    </row>
    <row r="11" spans="1:13">
      <c r="A11" s="3" t="s">
        <v>24</v>
      </c>
      <c r="B11" s="3">
        <v>3040.11</v>
      </c>
      <c r="C11" s="3"/>
      <c r="D11" s="3">
        <v>625.1</v>
      </c>
      <c r="E11" s="3">
        <v>287.74</v>
      </c>
      <c r="F11" s="8">
        <v>1591.9</v>
      </c>
      <c r="G11" s="3">
        <v>80.319999999999993</v>
      </c>
      <c r="H11" s="3">
        <v>281.12</v>
      </c>
      <c r="I11" s="3">
        <f t="shared" si="0"/>
        <v>5906.29</v>
      </c>
      <c r="J11" s="8">
        <v>3445</v>
      </c>
      <c r="K11" s="3"/>
      <c r="L11" s="8">
        <f t="shared" si="1"/>
        <v>3445</v>
      </c>
      <c r="M11" s="8">
        <f t="shared" si="2"/>
        <v>2461.29</v>
      </c>
    </row>
    <row r="12" spans="1:13">
      <c r="A12" s="3" t="s">
        <v>25</v>
      </c>
      <c r="B12" s="3">
        <v>2832.3</v>
      </c>
      <c r="C12" s="3"/>
      <c r="D12" s="3">
        <v>385.7</v>
      </c>
      <c r="E12" s="3">
        <v>575.47</v>
      </c>
      <c r="F12" s="8">
        <v>982.24</v>
      </c>
      <c r="G12" s="3">
        <v>77.34</v>
      </c>
      <c r="H12" s="3">
        <v>249.79</v>
      </c>
      <c r="I12" s="3">
        <f t="shared" si="0"/>
        <v>5102.84</v>
      </c>
      <c r="J12" s="8">
        <v>1081</v>
      </c>
      <c r="K12" s="3"/>
      <c r="L12" s="8">
        <f t="shared" si="1"/>
        <v>1081</v>
      </c>
      <c r="M12" s="8">
        <f t="shared" si="2"/>
        <v>4021.84</v>
      </c>
    </row>
    <row r="13" spans="1:13">
      <c r="A13" s="3" t="s">
        <v>26</v>
      </c>
      <c r="B13" s="3">
        <v>2832.3</v>
      </c>
      <c r="C13" s="3"/>
      <c r="D13" s="3">
        <v>481.45</v>
      </c>
      <c r="E13" s="3">
        <v>1080.72</v>
      </c>
      <c r="F13" s="8">
        <v>1185.46</v>
      </c>
      <c r="G13" s="3">
        <v>77.34</v>
      </c>
      <c r="H13" s="3">
        <v>249.79</v>
      </c>
      <c r="I13" s="3">
        <f t="shared" si="0"/>
        <v>5907.06</v>
      </c>
      <c r="J13" s="8">
        <v>3174</v>
      </c>
      <c r="K13" s="3"/>
      <c r="L13" s="8">
        <f t="shared" si="1"/>
        <v>3174</v>
      </c>
      <c r="M13" s="8">
        <f t="shared" si="2"/>
        <v>2733.0600000000004</v>
      </c>
    </row>
    <row r="14" spans="1:13">
      <c r="A14" s="3" t="s">
        <v>27</v>
      </c>
      <c r="B14" s="3">
        <v>2956.13</v>
      </c>
      <c r="C14" s="3"/>
      <c r="D14" s="3">
        <v>484.75</v>
      </c>
      <c r="E14" s="3">
        <v>605.27</v>
      </c>
      <c r="F14" s="8">
        <v>1240.78</v>
      </c>
      <c r="G14" s="3">
        <v>71.34</v>
      </c>
      <c r="H14" s="3">
        <v>259.66000000000003</v>
      </c>
      <c r="I14" s="3">
        <f t="shared" si="0"/>
        <v>5617.93</v>
      </c>
      <c r="J14" s="8">
        <v>13169</v>
      </c>
      <c r="K14" s="3"/>
      <c r="L14" s="8">
        <f t="shared" si="1"/>
        <v>13169</v>
      </c>
      <c r="M14" s="8">
        <f t="shared" si="2"/>
        <v>-7551.07</v>
      </c>
    </row>
    <row r="15" spans="1:13">
      <c r="A15" s="3" t="s">
        <v>28</v>
      </c>
      <c r="B15" s="3">
        <v>2956.13</v>
      </c>
      <c r="C15" s="3"/>
      <c r="D15" s="3">
        <v>2318.4899999999998</v>
      </c>
      <c r="E15" s="3"/>
      <c r="F15" s="8">
        <v>5920.06</v>
      </c>
      <c r="G15" s="3">
        <v>71.34</v>
      </c>
      <c r="H15" s="3">
        <v>259.66000000000003</v>
      </c>
      <c r="I15" s="3">
        <f t="shared" si="0"/>
        <v>11525.68</v>
      </c>
      <c r="J15" s="8">
        <v>2497.86</v>
      </c>
      <c r="K15" s="3"/>
      <c r="L15" s="8">
        <f t="shared" si="1"/>
        <v>2497.86</v>
      </c>
      <c r="M15" s="8">
        <f t="shared" si="2"/>
        <v>9027.82</v>
      </c>
    </row>
    <row r="16" spans="1:13">
      <c r="A16" s="3" t="s">
        <v>29</v>
      </c>
      <c r="B16" s="3">
        <v>2956.13</v>
      </c>
      <c r="C16" s="3"/>
      <c r="D16" s="3">
        <v>542.91999999999996</v>
      </c>
      <c r="E16" s="3"/>
      <c r="F16" s="8">
        <v>1386.1</v>
      </c>
      <c r="G16" s="3">
        <v>71.34</v>
      </c>
      <c r="H16" s="3">
        <v>259.66000000000003</v>
      </c>
      <c r="I16" s="3">
        <f t="shared" si="0"/>
        <v>5216.1499999999996</v>
      </c>
      <c r="J16" s="8">
        <v>12876.6</v>
      </c>
      <c r="K16" s="3"/>
      <c r="L16" s="8">
        <f t="shared" si="1"/>
        <v>12876.6</v>
      </c>
      <c r="M16" s="8">
        <f t="shared" si="2"/>
        <v>-7660.4500000000007</v>
      </c>
    </row>
    <row r="17" spans="1:13">
      <c r="A17" s="3" t="s">
        <v>30</v>
      </c>
      <c r="B17" s="3">
        <v>2956.13</v>
      </c>
      <c r="C17" s="3"/>
      <c r="D17" s="3">
        <v>310.24</v>
      </c>
      <c r="E17" s="3"/>
      <c r="F17" s="8">
        <v>792.06</v>
      </c>
      <c r="G17" s="3">
        <v>71.34</v>
      </c>
      <c r="H17" s="3">
        <v>259.66000000000003</v>
      </c>
      <c r="I17" s="3">
        <f t="shared" si="0"/>
        <v>4389.4299999999994</v>
      </c>
      <c r="J17" s="8">
        <v>2789</v>
      </c>
      <c r="K17" s="3"/>
      <c r="L17" s="8">
        <f t="shared" si="1"/>
        <v>2789</v>
      </c>
      <c r="M17" s="8">
        <f t="shared" si="2"/>
        <v>1600.4299999999994</v>
      </c>
    </row>
    <row r="18" spans="1:13">
      <c r="A18" s="3" t="s">
        <v>31</v>
      </c>
      <c r="B18" s="3">
        <v>2956.13</v>
      </c>
      <c r="C18" s="3"/>
      <c r="D18" s="3">
        <v>983.35</v>
      </c>
      <c r="E18" s="3"/>
      <c r="F18" s="8">
        <v>2510.56</v>
      </c>
      <c r="G18" s="3">
        <v>71.34</v>
      </c>
      <c r="H18" s="3">
        <v>259.66000000000003</v>
      </c>
      <c r="I18" s="3">
        <f t="shared" si="0"/>
        <v>6781.04</v>
      </c>
      <c r="J18" s="8">
        <v>6126</v>
      </c>
      <c r="K18" s="3"/>
      <c r="L18" s="8">
        <f t="shared" si="1"/>
        <v>6126</v>
      </c>
      <c r="M18" s="8">
        <f t="shared" si="2"/>
        <v>655.04</v>
      </c>
    </row>
    <row r="19" spans="1:13">
      <c r="A19" s="34" t="s">
        <v>32</v>
      </c>
      <c r="B19" s="3">
        <f>SUM(B7:B18)</f>
        <v>35645.800000000003</v>
      </c>
      <c r="C19" s="3">
        <f>SUM(C7:C15)</f>
        <v>0</v>
      </c>
      <c r="D19" s="3">
        <f t="shared" ref="D19:I19" si="3">SUM(D7:D18)</f>
        <v>7984.5399999999991</v>
      </c>
      <c r="E19" s="3">
        <f t="shared" si="3"/>
        <v>2549.1999999999998</v>
      </c>
      <c r="F19" s="3">
        <f t="shared" si="3"/>
        <v>20296.810000000001</v>
      </c>
      <c r="G19" s="3">
        <f t="shared" si="3"/>
        <v>912.98000000000013</v>
      </c>
      <c r="H19" s="3">
        <f t="shared" si="3"/>
        <v>3203.4799999999991</v>
      </c>
      <c r="I19" s="3">
        <f t="shared" si="3"/>
        <v>70592.81</v>
      </c>
      <c r="J19" s="3">
        <f>SUM(J6:J18)</f>
        <v>50135.61</v>
      </c>
      <c r="K19" s="3">
        <f>SUM(K7:K15)</f>
        <v>0</v>
      </c>
      <c r="L19" s="3">
        <f>SUM(L7:L18)</f>
        <v>57577.06</v>
      </c>
      <c r="M19" s="8">
        <f>I19-J19</f>
        <v>20457.199999999997</v>
      </c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35"/>
      <c r="K20" s="1"/>
      <c r="L20" s="1"/>
      <c r="M20" s="1"/>
    </row>
    <row r="21" spans="1:1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J19" sqref="J19"/>
    </sheetView>
  </sheetViews>
  <sheetFormatPr defaultRowHeight="15"/>
  <cols>
    <col min="12" max="12" width="10" customWidth="1"/>
  </cols>
  <sheetData>
    <row r="1" spans="1:13">
      <c r="A1" s="70" t="s">
        <v>209</v>
      </c>
      <c r="B1" s="70"/>
      <c r="C1" s="70"/>
      <c r="D1" s="70"/>
      <c r="E1" s="70"/>
      <c r="F1" s="70" t="s">
        <v>102</v>
      </c>
      <c r="G1" s="70"/>
      <c r="H1" s="70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5</v>
      </c>
      <c r="B3" s="2"/>
      <c r="C3" s="2" t="s">
        <v>6</v>
      </c>
      <c r="D3" s="2">
        <v>737</v>
      </c>
      <c r="E3" s="3" t="s">
        <v>7</v>
      </c>
      <c r="F3" s="2"/>
      <c r="G3" s="70"/>
      <c r="H3" s="70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8</v>
      </c>
      <c r="B5" s="5" t="s">
        <v>9</v>
      </c>
      <c r="C5" s="6" t="s">
        <v>10</v>
      </c>
      <c r="D5" s="6" t="s">
        <v>11</v>
      </c>
      <c r="E5" s="6" t="s">
        <v>12</v>
      </c>
      <c r="F5" s="6" t="s">
        <v>34</v>
      </c>
      <c r="G5" s="6" t="s">
        <v>35</v>
      </c>
      <c r="H5" s="6" t="s">
        <v>15</v>
      </c>
      <c r="I5" s="6" t="s">
        <v>16</v>
      </c>
      <c r="J5" s="6" t="s">
        <v>17</v>
      </c>
      <c r="K5" s="6"/>
      <c r="L5" s="6" t="s">
        <v>18</v>
      </c>
      <c r="M5" s="7" t="s">
        <v>19</v>
      </c>
    </row>
    <row r="6" spans="1:13">
      <c r="A6" s="4"/>
      <c r="B6" s="5"/>
      <c r="C6" s="6"/>
      <c r="D6" s="6"/>
      <c r="E6" s="6"/>
      <c r="F6" s="6"/>
      <c r="G6" s="6"/>
      <c r="H6" s="6"/>
      <c r="I6" s="6"/>
      <c r="J6" s="6">
        <v>-31191.279999999999</v>
      </c>
      <c r="K6" s="6"/>
      <c r="L6" s="6"/>
      <c r="M6" s="7"/>
    </row>
    <row r="7" spans="1:13">
      <c r="A7" s="3" t="s">
        <v>20</v>
      </c>
      <c r="B7" s="3">
        <v>5579.09</v>
      </c>
      <c r="C7" s="3"/>
      <c r="D7" s="3">
        <v>1189.02</v>
      </c>
      <c r="E7" s="3"/>
      <c r="F7" s="8">
        <v>2845.1</v>
      </c>
      <c r="G7" s="3">
        <v>147.4</v>
      </c>
      <c r="H7" s="3">
        <v>515.9</v>
      </c>
      <c r="I7" s="3">
        <f>SUM(B7:H7)</f>
        <v>10276.51</v>
      </c>
      <c r="J7" s="8">
        <v>7169.85</v>
      </c>
      <c r="K7" s="3"/>
      <c r="L7" s="8">
        <f>SUM(J7:K7)</f>
        <v>7169.85</v>
      </c>
      <c r="M7" s="8">
        <f>I7-L7</f>
        <v>3106.66</v>
      </c>
    </row>
    <row r="8" spans="1:13">
      <c r="A8" s="3" t="s">
        <v>21</v>
      </c>
      <c r="B8" s="3">
        <v>5579.09</v>
      </c>
      <c r="C8" s="3"/>
      <c r="D8" s="3">
        <v>1157.0999999999999</v>
      </c>
      <c r="E8" s="3"/>
      <c r="F8" s="3">
        <v>2228.66</v>
      </c>
      <c r="G8" s="9">
        <v>147.4</v>
      </c>
      <c r="H8" s="9">
        <v>515.9</v>
      </c>
      <c r="I8" s="3">
        <f t="shared" ref="I8:I18" si="0">SUM(B8:H8)</f>
        <v>9628.15</v>
      </c>
      <c r="J8" s="8">
        <v>5540.09</v>
      </c>
      <c r="K8" s="3"/>
      <c r="L8" s="8">
        <f t="shared" ref="L8:L18" si="1">SUM(J8:K8)</f>
        <v>5540.09</v>
      </c>
      <c r="M8" s="8">
        <f t="shared" ref="M8:M18" si="2">I8-L8</f>
        <v>4088.0599999999995</v>
      </c>
    </row>
    <row r="9" spans="1:13">
      <c r="A9" s="3" t="s">
        <v>22</v>
      </c>
      <c r="B9" s="3">
        <v>5579.09</v>
      </c>
      <c r="C9" s="3"/>
      <c r="D9" s="3">
        <v>1303.4000000000001</v>
      </c>
      <c r="E9" s="3"/>
      <c r="F9" s="3">
        <v>3251.54</v>
      </c>
      <c r="G9" s="9">
        <v>147.4</v>
      </c>
      <c r="H9" s="9">
        <v>515.9</v>
      </c>
      <c r="I9" s="3">
        <f t="shared" si="0"/>
        <v>10797.329999999998</v>
      </c>
      <c r="J9" s="8">
        <v>11505.86</v>
      </c>
      <c r="K9" s="3"/>
      <c r="L9" s="8">
        <f t="shared" si="1"/>
        <v>11505.86</v>
      </c>
      <c r="M9" s="8">
        <f t="shared" si="2"/>
        <v>-708.53000000000247</v>
      </c>
    </row>
    <row r="10" spans="1:13">
      <c r="A10" s="3" t="s">
        <v>23</v>
      </c>
      <c r="B10" s="3">
        <v>5579.09</v>
      </c>
      <c r="C10" s="3"/>
      <c r="D10" s="3">
        <v>853.86</v>
      </c>
      <c r="E10" s="3"/>
      <c r="F10" s="3">
        <v>1869.64</v>
      </c>
      <c r="G10" s="9">
        <v>147.4</v>
      </c>
      <c r="H10" s="9">
        <v>515.9</v>
      </c>
      <c r="I10" s="3">
        <f t="shared" si="0"/>
        <v>8965.89</v>
      </c>
      <c r="J10" s="8">
        <v>7459.18</v>
      </c>
      <c r="K10" s="3"/>
      <c r="L10" s="8">
        <f t="shared" si="1"/>
        <v>7459.18</v>
      </c>
      <c r="M10" s="8">
        <f t="shared" si="2"/>
        <v>1506.7099999999991</v>
      </c>
    </row>
    <row r="11" spans="1:13">
      <c r="A11" s="3" t="s">
        <v>24</v>
      </c>
      <c r="B11" s="3">
        <v>5579.09</v>
      </c>
      <c r="C11" s="3"/>
      <c r="D11" s="3">
        <v>1064</v>
      </c>
      <c r="E11" s="3">
        <v>253.9</v>
      </c>
      <c r="F11" s="8">
        <v>2709.62</v>
      </c>
      <c r="G11" s="9">
        <v>147.4</v>
      </c>
      <c r="H11" s="9">
        <v>515.9</v>
      </c>
      <c r="I11" s="3">
        <f t="shared" si="0"/>
        <v>10269.91</v>
      </c>
      <c r="J11" s="8">
        <v>4627.8100000000004</v>
      </c>
      <c r="K11" s="3"/>
      <c r="L11" s="8">
        <f t="shared" si="1"/>
        <v>4627.8100000000004</v>
      </c>
      <c r="M11" s="8">
        <f t="shared" si="2"/>
        <v>5642.0999999999995</v>
      </c>
    </row>
    <row r="12" spans="1:13">
      <c r="A12" s="3" t="s">
        <v>25</v>
      </c>
      <c r="B12" s="3">
        <v>5543.11</v>
      </c>
      <c r="C12" s="3"/>
      <c r="D12" s="3">
        <v>1356.6</v>
      </c>
      <c r="E12" s="3">
        <v>688.71</v>
      </c>
      <c r="F12" s="8">
        <v>3454.76</v>
      </c>
      <c r="G12" s="9">
        <v>141.06</v>
      </c>
      <c r="H12" s="9">
        <v>464.38</v>
      </c>
      <c r="I12" s="3">
        <f t="shared" si="0"/>
        <v>11648.619999999999</v>
      </c>
      <c r="J12" s="8">
        <v>11479.9</v>
      </c>
      <c r="K12" s="3"/>
      <c r="L12" s="8">
        <f t="shared" si="1"/>
        <v>11479.9</v>
      </c>
      <c r="M12" s="8">
        <f t="shared" si="2"/>
        <v>168.71999999999935</v>
      </c>
    </row>
    <row r="13" spans="1:13">
      <c r="A13" s="3" t="s">
        <v>26</v>
      </c>
      <c r="B13" s="3">
        <v>5543.11</v>
      </c>
      <c r="C13" s="3"/>
      <c r="D13" s="3">
        <v>1361.84</v>
      </c>
      <c r="E13" s="3">
        <v>721.55</v>
      </c>
      <c r="F13" s="8">
        <v>3366.7</v>
      </c>
      <c r="G13" s="9">
        <v>141.06</v>
      </c>
      <c r="H13" s="9">
        <v>464.38</v>
      </c>
      <c r="I13" s="3">
        <f t="shared" si="0"/>
        <v>11598.64</v>
      </c>
      <c r="J13" s="8">
        <v>9644.8799999999992</v>
      </c>
      <c r="K13" s="3"/>
      <c r="L13" s="8">
        <f t="shared" si="1"/>
        <v>9644.8799999999992</v>
      </c>
      <c r="M13" s="8">
        <f t="shared" si="2"/>
        <v>1953.7600000000002</v>
      </c>
    </row>
    <row r="14" spans="1:13">
      <c r="A14" s="3" t="s">
        <v>27</v>
      </c>
      <c r="B14" s="3">
        <v>5822.3</v>
      </c>
      <c r="C14" s="3">
        <f>C13</f>
        <v>0</v>
      </c>
      <c r="D14" s="3">
        <v>1343.45</v>
      </c>
      <c r="E14" s="3">
        <v>786.75</v>
      </c>
      <c r="F14" s="3">
        <v>4447.08</v>
      </c>
      <c r="G14" s="3">
        <v>141.06</v>
      </c>
      <c r="H14" s="3">
        <v>484.27</v>
      </c>
      <c r="I14" s="3">
        <f t="shared" si="0"/>
        <v>13024.91</v>
      </c>
      <c r="J14" s="3">
        <v>7287</v>
      </c>
      <c r="K14" s="3"/>
      <c r="L14" s="8">
        <f t="shared" si="1"/>
        <v>7287</v>
      </c>
      <c r="M14" s="8">
        <f t="shared" si="2"/>
        <v>5737.91</v>
      </c>
    </row>
    <row r="15" spans="1:13">
      <c r="A15" s="3" t="s">
        <v>28</v>
      </c>
      <c r="B15" s="3">
        <v>5822.3</v>
      </c>
      <c r="C15" s="3"/>
      <c r="D15" s="3">
        <v>1094.1500000000001</v>
      </c>
      <c r="E15" s="3">
        <v>13.85</v>
      </c>
      <c r="F15" s="3">
        <v>2793.4</v>
      </c>
      <c r="G15" s="3">
        <v>141.06</v>
      </c>
      <c r="H15" s="3">
        <v>484.27</v>
      </c>
      <c r="I15" s="3">
        <f t="shared" si="0"/>
        <v>10349.030000000001</v>
      </c>
      <c r="J15" s="3">
        <v>28713</v>
      </c>
      <c r="K15" s="3"/>
      <c r="L15" s="8">
        <f t="shared" si="1"/>
        <v>28713</v>
      </c>
      <c r="M15" s="8">
        <f t="shared" si="2"/>
        <v>-18363.97</v>
      </c>
    </row>
    <row r="16" spans="1:13">
      <c r="A16" s="3" t="s">
        <v>29</v>
      </c>
      <c r="B16" s="3">
        <v>5822.3</v>
      </c>
      <c r="C16" s="3"/>
      <c r="D16" s="3">
        <v>955.65</v>
      </c>
      <c r="E16" s="3"/>
      <c r="F16" s="3">
        <v>2439.8000000000002</v>
      </c>
      <c r="G16" s="3">
        <v>141.06</v>
      </c>
      <c r="H16" s="3">
        <v>484.27</v>
      </c>
      <c r="I16" s="3">
        <f t="shared" si="0"/>
        <v>9843.08</v>
      </c>
      <c r="J16" s="3">
        <v>10212.799999999999</v>
      </c>
      <c r="K16" s="3"/>
      <c r="L16" s="8">
        <f t="shared" si="1"/>
        <v>10212.799999999999</v>
      </c>
      <c r="M16" s="8">
        <f t="shared" si="2"/>
        <v>-369.71999999999935</v>
      </c>
    </row>
    <row r="17" spans="1:13">
      <c r="A17" s="3" t="s">
        <v>30</v>
      </c>
      <c r="B17" s="3">
        <v>5822.3</v>
      </c>
      <c r="C17" s="3"/>
      <c r="D17" s="3">
        <v>1537.35</v>
      </c>
      <c r="E17" s="3"/>
      <c r="F17" s="3">
        <v>3924.92</v>
      </c>
      <c r="G17" s="3">
        <v>141.06</v>
      </c>
      <c r="H17" s="3">
        <v>484.27</v>
      </c>
      <c r="I17" s="3">
        <f t="shared" si="0"/>
        <v>11909.9</v>
      </c>
      <c r="J17" s="3">
        <v>5699.77</v>
      </c>
      <c r="K17" s="3"/>
      <c r="L17" s="8">
        <f t="shared" si="1"/>
        <v>5699.77</v>
      </c>
      <c r="M17" s="8">
        <f t="shared" si="2"/>
        <v>6210.1299999999992</v>
      </c>
    </row>
    <row r="18" spans="1:13">
      <c r="A18" s="3" t="s">
        <v>31</v>
      </c>
      <c r="B18" s="3">
        <v>5822.3</v>
      </c>
      <c r="C18" s="3"/>
      <c r="D18" s="3">
        <v>1398.85</v>
      </c>
      <c r="E18" s="3"/>
      <c r="F18" s="3">
        <v>3571.36</v>
      </c>
      <c r="G18" s="3">
        <v>141.06</v>
      </c>
      <c r="H18" s="3">
        <v>484.27</v>
      </c>
      <c r="I18" s="3">
        <f t="shared" si="0"/>
        <v>11417.84</v>
      </c>
      <c r="J18" s="3">
        <v>8703.7999999999993</v>
      </c>
      <c r="K18" s="3"/>
      <c r="L18" s="8">
        <f t="shared" si="1"/>
        <v>8703.7999999999993</v>
      </c>
      <c r="M18" s="8">
        <f t="shared" si="2"/>
        <v>2714.0400000000009</v>
      </c>
    </row>
    <row r="19" spans="1:13">
      <c r="A19" s="10" t="s">
        <v>32</v>
      </c>
      <c r="B19" s="3">
        <f>SUM(B7:B18)</f>
        <v>68093.170000000013</v>
      </c>
      <c r="C19" s="3">
        <f>SUM(C7:C15)</f>
        <v>0</v>
      </c>
      <c r="D19" s="3">
        <f>SUM(D7:D18)</f>
        <v>14615.27</v>
      </c>
      <c r="E19" s="3">
        <f>SUM(E7:E15)</f>
        <v>2464.7599999999998</v>
      </c>
      <c r="F19" s="8">
        <f>SUM(F7:F18)</f>
        <v>36902.58</v>
      </c>
      <c r="G19" s="3">
        <f>SUM(G7:G18)</f>
        <v>1724.4199999999996</v>
      </c>
      <c r="H19" s="3">
        <f>SUM(H7:H18)</f>
        <v>5929.6100000000006</v>
      </c>
      <c r="I19" s="3">
        <f>SUM(I7:I18)</f>
        <v>129729.80999999998</v>
      </c>
      <c r="J19" s="3">
        <f>SUM(J6:J18)</f>
        <v>86852.66</v>
      </c>
      <c r="K19" s="3">
        <f>SUM(K7:K15)</f>
        <v>0</v>
      </c>
      <c r="L19" s="8">
        <f>SUM(L7:L18)</f>
        <v>118043.94000000002</v>
      </c>
      <c r="M19" s="8">
        <f>I19-J19</f>
        <v>42877.14999999998</v>
      </c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J19" sqref="J19"/>
    </sheetView>
  </sheetViews>
  <sheetFormatPr defaultRowHeight="15"/>
  <sheetData>
    <row r="1" spans="1:13">
      <c r="A1" s="70" t="s">
        <v>217</v>
      </c>
      <c r="B1" s="70"/>
      <c r="C1" s="70"/>
      <c r="D1" s="70"/>
      <c r="E1" s="70"/>
      <c r="F1" s="70" t="s">
        <v>103</v>
      </c>
      <c r="G1" s="70"/>
      <c r="H1" s="70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5</v>
      </c>
      <c r="B3" s="2"/>
      <c r="C3" s="2" t="s">
        <v>6</v>
      </c>
      <c r="D3" s="2">
        <v>871</v>
      </c>
      <c r="E3" s="3" t="s">
        <v>7</v>
      </c>
      <c r="F3" s="2"/>
      <c r="G3" s="70"/>
      <c r="H3" s="70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8</v>
      </c>
      <c r="B5" s="5" t="s">
        <v>9</v>
      </c>
      <c r="C5" s="6" t="s">
        <v>10</v>
      </c>
      <c r="D5" s="6" t="s">
        <v>11</v>
      </c>
      <c r="E5" s="6" t="s">
        <v>12</v>
      </c>
      <c r="F5" s="6" t="s">
        <v>34</v>
      </c>
      <c r="G5" s="6" t="s">
        <v>35</v>
      </c>
      <c r="H5" s="6" t="s">
        <v>15</v>
      </c>
      <c r="I5" s="6" t="s">
        <v>41</v>
      </c>
      <c r="J5" s="6" t="s">
        <v>17</v>
      </c>
      <c r="K5" s="6"/>
      <c r="L5" s="6" t="s">
        <v>104</v>
      </c>
      <c r="M5" s="7" t="s">
        <v>19</v>
      </c>
    </row>
    <row r="6" spans="1:13">
      <c r="A6" s="4"/>
      <c r="B6" s="5"/>
      <c r="C6" s="6"/>
      <c r="D6" s="6"/>
      <c r="E6" s="6"/>
      <c r="F6" s="6"/>
      <c r="G6" s="6"/>
      <c r="H6" s="6"/>
      <c r="I6" s="6"/>
      <c r="J6" s="6">
        <v>-40087.24</v>
      </c>
      <c r="K6" s="6"/>
      <c r="L6" s="6"/>
      <c r="M6" s="7"/>
    </row>
    <row r="7" spans="1:13">
      <c r="A7" s="3" t="s">
        <v>20</v>
      </c>
      <c r="B7" s="3">
        <v>6593.47</v>
      </c>
      <c r="C7" s="3"/>
      <c r="D7" s="3">
        <v>736.82</v>
      </c>
      <c r="E7" s="3"/>
      <c r="F7" s="8">
        <v>1876.11</v>
      </c>
      <c r="G7" s="3">
        <v>0</v>
      </c>
      <c r="H7" s="3">
        <v>609.70000000000005</v>
      </c>
      <c r="I7" s="3">
        <f>SUM(B7:H7)</f>
        <v>9816.1</v>
      </c>
      <c r="J7" s="8">
        <v>4711</v>
      </c>
      <c r="K7" s="3"/>
      <c r="L7" s="8">
        <f>SUM(J7:K7)</f>
        <v>4711</v>
      </c>
      <c r="M7" s="8">
        <f>I7-L7</f>
        <v>5105.1000000000004</v>
      </c>
    </row>
    <row r="8" spans="1:13">
      <c r="A8" s="3" t="s">
        <v>21</v>
      </c>
      <c r="B8" s="3">
        <v>6593.47</v>
      </c>
      <c r="C8" s="3"/>
      <c r="D8" s="3">
        <v>696.92</v>
      </c>
      <c r="E8" s="3"/>
      <c r="F8" s="3">
        <v>1774.8</v>
      </c>
      <c r="G8" s="9">
        <f t="shared" ref="G8:G18" si="0">G7</f>
        <v>0</v>
      </c>
      <c r="H8" s="3">
        <v>609.70000000000005</v>
      </c>
      <c r="I8" s="3">
        <f t="shared" ref="I8:I18" si="1">SUM(B8:H8)</f>
        <v>9674.8900000000012</v>
      </c>
      <c r="J8" s="8">
        <v>6326.52</v>
      </c>
      <c r="K8" s="3"/>
      <c r="L8" s="8">
        <f t="shared" ref="L8:L18" si="2">SUM(J8:K8)</f>
        <v>6326.52</v>
      </c>
      <c r="M8" s="8">
        <f t="shared" ref="M8:M18" si="3">I8-L8</f>
        <v>3348.3700000000008</v>
      </c>
    </row>
    <row r="9" spans="1:13">
      <c r="A9" s="3" t="s">
        <v>22</v>
      </c>
      <c r="B9" s="3">
        <v>6593.47</v>
      </c>
      <c r="C9" s="3"/>
      <c r="D9" s="3">
        <v>883.12</v>
      </c>
      <c r="E9" s="3"/>
      <c r="F9" s="3">
        <v>2248.98</v>
      </c>
      <c r="G9" s="9">
        <f t="shared" si="0"/>
        <v>0</v>
      </c>
      <c r="H9" s="3">
        <v>609.70000000000005</v>
      </c>
      <c r="I9" s="3">
        <f>SUM(B9:H9)</f>
        <v>10335.27</v>
      </c>
      <c r="J9" s="8">
        <v>7180</v>
      </c>
      <c r="K9" s="3"/>
      <c r="L9" s="8">
        <f t="shared" si="2"/>
        <v>7180</v>
      </c>
      <c r="M9" s="8">
        <f t="shared" si="3"/>
        <v>3155.2700000000004</v>
      </c>
    </row>
    <row r="10" spans="1:13">
      <c r="A10" s="3" t="s">
        <v>23</v>
      </c>
      <c r="B10" s="3">
        <v>6593.47</v>
      </c>
      <c r="C10" s="3"/>
      <c r="D10" s="3">
        <v>457.52</v>
      </c>
      <c r="E10" s="3"/>
      <c r="F10" s="3">
        <v>1436.1</v>
      </c>
      <c r="G10" s="9">
        <f t="shared" si="0"/>
        <v>0</v>
      </c>
      <c r="H10" s="3">
        <v>609.70000000000005</v>
      </c>
      <c r="I10" s="3">
        <f t="shared" si="1"/>
        <v>9096.7900000000009</v>
      </c>
      <c r="J10" s="8">
        <v>1401</v>
      </c>
      <c r="K10" s="3"/>
      <c r="L10" s="8">
        <f t="shared" si="2"/>
        <v>1401</v>
      </c>
      <c r="M10" s="8">
        <f t="shared" si="3"/>
        <v>7695.7900000000009</v>
      </c>
    </row>
    <row r="11" spans="1:13">
      <c r="A11" s="3" t="s">
        <v>24</v>
      </c>
      <c r="B11" s="3">
        <v>6593.47</v>
      </c>
      <c r="C11" s="3"/>
      <c r="D11" s="3">
        <v>790.02</v>
      </c>
      <c r="E11" s="3"/>
      <c r="F11" s="8">
        <v>2011.89</v>
      </c>
      <c r="G11" s="9">
        <f t="shared" si="0"/>
        <v>0</v>
      </c>
      <c r="H11" s="3">
        <v>609.70000000000005</v>
      </c>
      <c r="I11" s="3">
        <f t="shared" si="1"/>
        <v>10005.08</v>
      </c>
      <c r="J11" s="8">
        <v>3707</v>
      </c>
      <c r="K11" s="3"/>
      <c r="L11" s="8">
        <f t="shared" si="2"/>
        <v>3707</v>
      </c>
      <c r="M11" s="8">
        <f t="shared" si="3"/>
        <v>6298.08</v>
      </c>
    </row>
    <row r="12" spans="1:13">
      <c r="A12" s="3" t="s">
        <v>25</v>
      </c>
      <c r="B12" s="3">
        <v>6623.49</v>
      </c>
      <c r="C12" s="3"/>
      <c r="D12" s="3">
        <v>723.52</v>
      </c>
      <c r="E12" s="3">
        <v>56.42</v>
      </c>
      <c r="F12" s="8">
        <v>1842.54</v>
      </c>
      <c r="G12" s="9">
        <f t="shared" si="0"/>
        <v>0</v>
      </c>
      <c r="H12" s="3">
        <v>546.08000000000004</v>
      </c>
      <c r="I12" s="3">
        <f t="shared" si="1"/>
        <v>9792.0500000000011</v>
      </c>
      <c r="J12" s="8">
        <v>10983.29</v>
      </c>
      <c r="K12" s="3"/>
      <c r="L12" s="8">
        <f t="shared" si="2"/>
        <v>10983.29</v>
      </c>
      <c r="M12" s="8">
        <f t="shared" si="3"/>
        <v>-1191.2399999999998</v>
      </c>
    </row>
    <row r="13" spans="1:13">
      <c r="A13" s="3" t="s">
        <v>26</v>
      </c>
      <c r="B13" s="3">
        <v>6623.49</v>
      </c>
      <c r="C13" s="3"/>
      <c r="D13" s="3">
        <v>822.69</v>
      </c>
      <c r="E13" s="3">
        <v>58.75</v>
      </c>
      <c r="F13" s="8">
        <v>2011.89</v>
      </c>
      <c r="G13" s="9">
        <f t="shared" si="0"/>
        <v>0</v>
      </c>
      <c r="H13" s="3">
        <v>546.08000000000004</v>
      </c>
      <c r="I13" s="3">
        <f t="shared" si="1"/>
        <v>10062.9</v>
      </c>
      <c r="J13" s="8">
        <v>5768.75</v>
      </c>
      <c r="K13" s="3"/>
      <c r="L13" s="8">
        <f t="shared" si="2"/>
        <v>5768.75</v>
      </c>
      <c r="M13" s="8">
        <f t="shared" si="3"/>
        <v>4294.1499999999996</v>
      </c>
    </row>
    <row r="14" spans="1:13">
      <c r="A14" s="3" t="s">
        <v>27</v>
      </c>
      <c r="B14" s="3">
        <v>6880.91</v>
      </c>
      <c r="C14" s="3"/>
      <c r="D14" s="3">
        <v>905.79</v>
      </c>
      <c r="E14" s="3">
        <v>58.75</v>
      </c>
      <c r="F14" s="8">
        <v>2325.7199999999998</v>
      </c>
      <c r="G14" s="9">
        <f t="shared" si="0"/>
        <v>0</v>
      </c>
      <c r="H14" s="3">
        <v>569.46</v>
      </c>
      <c r="I14" s="3">
        <f t="shared" si="1"/>
        <v>10740.630000000001</v>
      </c>
      <c r="J14" s="8">
        <v>9974.76</v>
      </c>
      <c r="K14" s="3"/>
      <c r="L14" s="8">
        <f t="shared" si="2"/>
        <v>9974.76</v>
      </c>
      <c r="M14" s="8">
        <f t="shared" si="3"/>
        <v>765.8700000000008</v>
      </c>
    </row>
    <row r="15" spans="1:13">
      <c r="A15" s="3" t="s">
        <v>28</v>
      </c>
      <c r="B15" s="3">
        <v>6880.91</v>
      </c>
      <c r="C15" s="3"/>
      <c r="D15" s="3">
        <v>905.79</v>
      </c>
      <c r="E15" s="3"/>
      <c r="F15" s="8">
        <v>2508.2600000000002</v>
      </c>
      <c r="G15" s="9">
        <f t="shared" si="0"/>
        <v>0</v>
      </c>
      <c r="H15" s="3">
        <v>569.46</v>
      </c>
      <c r="I15" s="3">
        <f t="shared" si="1"/>
        <v>10864.419999999998</v>
      </c>
      <c r="J15" s="8">
        <v>10667</v>
      </c>
      <c r="K15" s="3"/>
      <c r="L15" s="8">
        <f t="shared" si="2"/>
        <v>10667</v>
      </c>
      <c r="M15" s="8">
        <f t="shared" si="3"/>
        <v>197.41999999999825</v>
      </c>
    </row>
    <row r="16" spans="1:13">
      <c r="A16" s="3" t="s">
        <v>29</v>
      </c>
      <c r="B16" s="3">
        <v>6880.91</v>
      </c>
      <c r="C16" s="3"/>
      <c r="D16" s="3">
        <v>808.84</v>
      </c>
      <c r="E16" s="3"/>
      <c r="F16" s="8">
        <v>2065</v>
      </c>
      <c r="G16" s="9">
        <f t="shared" si="0"/>
        <v>0</v>
      </c>
      <c r="H16" s="3">
        <v>569.46</v>
      </c>
      <c r="I16" s="3">
        <f t="shared" si="1"/>
        <v>10324.209999999999</v>
      </c>
      <c r="J16" s="8">
        <v>9405</v>
      </c>
      <c r="K16" s="3"/>
      <c r="L16" s="8">
        <f t="shared" si="2"/>
        <v>9405</v>
      </c>
      <c r="M16" s="8">
        <f t="shared" si="3"/>
        <v>919.20999999999913</v>
      </c>
    </row>
    <row r="17" spans="1:13">
      <c r="A17" s="3" t="s">
        <v>30</v>
      </c>
      <c r="B17" s="3">
        <v>6880.91</v>
      </c>
      <c r="C17" s="3"/>
      <c r="D17" s="3">
        <v>961.19</v>
      </c>
      <c r="E17" s="3"/>
      <c r="F17" s="8">
        <v>2453.96</v>
      </c>
      <c r="G17" s="9">
        <f t="shared" si="0"/>
        <v>0</v>
      </c>
      <c r="H17" s="3">
        <v>569.46</v>
      </c>
      <c r="I17" s="3">
        <f t="shared" si="1"/>
        <v>10865.52</v>
      </c>
      <c r="J17" s="8">
        <v>5506.24</v>
      </c>
      <c r="K17" s="3"/>
      <c r="L17" s="8">
        <f t="shared" si="2"/>
        <v>5506.24</v>
      </c>
      <c r="M17" s="8">
        <f t="shared" si="3"/>
        <v>5359.2800000000007</v>
      </c>
    </row>
    <row r="18" spans="1:13">
      <c r="A18" s="3" t="s">
        <v>31</v>
      </c>
      <c r="B18" s="3">
        <v>6880.91</v>
      </c>
      <c r="C18" s="3"/>
      <c r="D18" s="3">
        <v>975.04</v>
      </c>
      <c r="E18" s="3"/>
      <c r="F18" s="8">
        <v>2489.3200000000002</v>
      </c>
      <c r="G18" s="9">
        <f t="shared" si="0"/>
        <v>0</v>
      </c>
      <c r="H18" s="3">
        <v>569.46</v>
      </c>
      <c r="I18" s="3">
        <f t="shared" si="1"/>
        <v>10914.73</v>
      </c>
      <c r="J18" s="8">
        <v>9250.64</v>
      </c>
      <c r="K18" s="3"/>
      <c r="L18" s="8">
        <f t="shared" si="2"/>
        <v>9250.64</v>
      </c>
      <c r="M18" s="8">
        <f t="shared" si="3"/>
        <v>1664.0900000000001</v>
      </c>
    </row>
    <row r="19" spans="1:13">
      <c r="A19" s="10" t="s">
        <v>32</v>
      </c>
      <c r="B19" s="3">
        <f>SUM(B7:B18)</f>
        <v>80618.880000000005</v>
      </c>
      <c r="C19" s="3">
        <f>SUM(C7:C15)</f>
        <v>0</v>
      </c>
      <c r="D19" s="3">
        <f>SUM(D7:D18)</f>
        <v>9667.260000000002</v>
      </c>
      <c r="E19" s="3">
        <f>SUM(E7:E18)</f>
        <v>173.92000000000002</v>
      </c>
      <c r="F19" s="3">
        <f>SUM(F7:F18)</f>
        <v>25044.569999999996</v>
      </c>
      <c r="G19" s="3">
        <f>SUM(G7:G15)</f>
        <v>0</v>
      </c>
      <c r="H19" s="3">
        <f>SUM(H7:H18)</f>
        <v>6987.96</v>
      </c>
      <c r="I19" s="3">
        <f>SUM(I7:I17)</f>
        <v>111577.86</v>
      </c>
      <c r="J19" s="3">
        <f>SUM(J6:J18)</f>
        <v>44793.96</v>
      </c>
      <c r="K19" s="3">
        <f>SUM(K7:K15)</f>
        <v>0</v>
      </c>
      <c r="L19" s="3">
        <f>SUM(L7:L18)</f>
        <v>84881.200000000012</v>
      </c>
      <c r="M19" s="3">
        <f>I19-J19</f>
        <v>66783.899999999994</v>
      </c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>
  <dimension ref="A1:M21"/>
  <sheetViews>
    <sheetView workbookViewId="0">
      <selection activeCell="J19" sqref="J19"/>
    </sheetView>
  </sheetViews>
  <sheetFormatPr defaultRowHeight="15"/>
  <sheetData>
    <row r="1" spans="1:13">
      <c r="A1" s="70" t="s">
        <v>209</v>
      </c>
      <c r="B1" s="70"/>
      <c r="C1" s="70"/>
      <c r="D1" s="70"/>
      <c r="E1" s="70"/>
      <c r="F1" s="70" t="s">
        <v>105</v>
      </c>
      <c r="G1" s="70"/>
      <c r="H1" s="70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5</v>
      </c>
      <c r="B3" s="2"/>
      <c r="C3" s="2" t="s">
        <v>6</v>
      </c>
      <c r="D3" s="2">
        <v>852</v>
      </c>
      <c r="E3" s="3" t="s">
        <v>7</v>
      </c>
      <c r="F3" s="2"/>
      <c r="G3" s="70"/>
      <c r="H3" s="70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30" t="s">
        <v>8</v>
      </c>
      <c r="B5" s="31" t="s">
        <v>9</v>
      </c>
      <c r="C5" s="32" t="s">
        <v>10</v>
      </c>
      <c r="D5" s="32" t="s">
        <v>11</v>
      </c>
      <c r="E5" s="32" t="s">
        <v>12</v>
      </c>
      <c r="F5" s="32" t="s">
        <v>34</v>
      </c>
      <c r="G5" s="32" t="s">
        <v>35</v>
      </c>
      <c r="H5" s="32" t="s">
        <v>36</v>
      </c>
      <c r="I5" s="32" t="s">
        <v>106</v>
      </c>
      <c r="J5" s="32" t="s">
        <v>17</v>
      </c>
      <c r="K5" s="32"/>
      <c r="L5" s="32" t="s">
        <v>37</v>
      </c>
      <c r="M5" s="33" t="s">
        <v>19</v>
      </c>
    </row>
    <row r="6" spans="1:13">
      <c r="A6" s="30"/>
      <c r="B6" s="31"/>
      <c r="C6" s="32"/>
      <c r="D6" s="32"/>
      <c r="E6" s="32"/>
      <c r="F6" s="32"/>
      <c r="G6" s="32"/>
      <c r="H6" s="32"/>
      <c r="I6" s="32"/>
      <c r="J6" s="32">
        <v>-51853.58</v>
      </c>
      <c r="K6" s="32"/>
      <c r="L6" s="32"/>
      <c r="M6" s="33"/>
    </row>
    <row r="7" spans="1:13">
      <c r="A7" s="3" t="s">
        <v>20</v>
      </c>
      <c r="B7" s="3">
        <v>6449.64</v>
      </c>
      <c r="C7" s="3"/>
      <c r="D7" s="3">
        <v>1867.32</v>
      </c>
      <c r="E7" s="3"/>
      <c r="F7" s="8">
        <v>4755.37</v>
      </c>
      <c r="G7" s="3">
        <v>0</v>
      </c>
      <c r="H7" s="3">
        <v>596.4</v>
      </c>
      <c r="I7" s="3">
        <f>SUM(B7:H7)</f>
        <v>13668.730000000001</v>
      </c>
      <c r="J7" s="8">
        <v>3087</v>
      </c>
      <c r="K7" s="3"/>
      <c r="L7" s="8">
        <f>SUM(J7:K7)</f>
        <v>3087</v>
      </c>
      <c r="M7" s="8">
        <f>I7-L7</f>
        <v>10581.730000000001</v>
      </c>
    </row>
    <row r="8" spans="1:13">
      <c r="A8" s="3" t="s">
        <v>21</v>
      </c>
      <c r="B8" s="3">
        <v>6449.64</v>
      </c>
      <c r="C8" s="3"/>
      <c r="D8" s="3">
        <v>1010.8</v>
      </c>
      <c r="E8" s="3"/>
      <c r="F8" s="8">
        <v>2391.2399999999998</v>
      </c>
      <c r="G8" s="3">
        <f t="shared" ref="G8:G14" si="0">G7</f>
        <v>0</v>
      </c>
      <c r="H8" s="3">
        <v>596.4</v>
      </c>
      <c r="I8" s="3">
        <f t="shared" ref="I8:I18" si="1">SUM(B8:H8)</f>
        <v>10448.08</v>
      </c>
      <c r="J8" s="8">
        <v>14981</v>
      </c>
      <c r="K8" s="3"/>
      <c r="L8" s="8">
        <f t="shared" ref="L8:L18" si="2">SUM(J8:K8)</f>
        <v>14981</v>
      </c>
      <c r="M8" s="8">
        <f t="shared" ref="M8:M18" si="3">I8-L8</f>
        <v>-4532.92</v>
      </c>
    </row>
    <row r="9" spans="1:13">
      <c r="A9" s="3" t="s">
        <v>22</v>
      </c>
      <c r="B9" s="3">
        <v>6449.64</v>
      </c>
      <c r="C9" s="3"/>
      <c r="D9" s="3">
        <v>798</v>
      </c>
      <c r="E9" s="3"/>
      <c r="F9" s="8">
        <v>2032.22</v>
      </c>
      <c r="G9" s="3">
        <f t="shared" si="0"/>
        <v>0</v>
      </c>
      <c r="H9" s="3">
        <v>596.4</v>
      </c>
      <c r="I9" s="3">
        <f t="shared" si="1"/>
        <v>9876.26</v>
      </c>
      <c r="J9" s="8">
        <v>7214</v>
      </c>
      <c r="K9" s="3"/>
      <c r="L9" s="8">
        <f t="shared" si="2"/>
        <v>7214</v>
      </c>
      <c r="M9" s="8">
        <f t="shared" si="3"/>
        <v>2662.26</v>
      </c>
    </row>
    <row r="10" spans="1:13">
      <c r="A10" s="3" t="s">
        <v>23</v>
      </c>
      <c r="B10" s="3">
        <v>6449.64</v>
      </c>
      <c r="C10" s="3"/>
      <c r="D10" s="3">
        <v>888.44</v>
      </c>
      <c r="E10" s="3"/>
      <c r="F10" s="8">
        <v>2262.5300000000002</v>
      </c>
      <c r="G10" s="3">
        <f t="shared" si="0"/>
        <v>0</v>
      </c>
      <c r="H10" s="3">
        <v>596.4</v>
      </c>
      <c r="I10" s="3">
        <f t="shared" si="1"/>
        <v>10197.01</v>
      </c>
      <c r="J10" s="8">
        <v>13307</v>
      </c>
      <c r="K10" s="3"/>
      <c r="L10" s="8">
        <f t="shared" si="2"/>
        <v>13307</v>
      </c>
      <c r="M10" s="8">
        <f t="shared" si="3"/>
        <v>-3109.99</v>
      </c>
    </row>
    <row r="11" spans="1:13">
      <c r="A11" s="3" t="s">
        <v>24</v>
      </c>
      <c r="B11" s="3">
        <v>6449.64</v>
      </c>
      <c r="C11" s="3"/>
      <c r="D11" s="3">
        <v>819.28</v>
      </c>
      <c r="E11" s="3"/>
      <c r="F11" s="8">
        <v>1720.61</v>
      </c>
      <c r="G11" s="3">
        <f t="shared" si="0"/>
        <v>0</v>
      </c>
      <c r="H11" s="3">
        <v>596.4</v>
      </c>
      <c r="I11" s="3">
        <f t="shared" si="1"/>
        <v>9585.93</v>
      </c>
      <c r="J11" s="8">
        <v>11632.08</v>
      </c>
      <c r="K11" s="3"/>
      <c r="L11" s="8">
        <f t="shared" si="2"/>
        <v>11632.08</v>
      </c>
      <c r="M11" s="8">
        <f t="shared" si="3"/>
        <v>-2046.1499999999996</v>
      </c>
    </row>
    <row r="12" spans="1:13">
      <c r="A12" s="3" t="s">
        <v>25</v>
      </c>
      <c r="B12" s="3">
        <v>6546.67</v>
      </c>
      <c r="C12" s="3"/>
      <c r="D12" s="3">
        <v>845.88</v>
      </c>
      <c r="E12" s="3">
        <v>0</v>
      </c>
      <c r="F12" s="8">
        <v>2154.15</v>
      </c>
      <c r="G12" s="3">
        <f t="shared" si="0"/>
        <v>0</v>
      </c>
      <c r="H12" s="3">
        <v>564.20000000000005</v>
      </c>
      <c r="I12" s="3">
        <f t="shared" si="1"/>
        <v>10110.900000000001</v>
      </c>
      <c r="J12" s="8">
        <v>5844.1</v>
      </c>
      <c r="K12" s="3"/>
      <c r="L12" s="8">
        <f t="shared" si="2"/>
        <v>5844.1</v>
      </c>
      <c r="M12" s="8">
        <f t="shared" si="3"/>
        <v>4266.8000000000011</v>
      </c>
    </row>
    <row r="13" spans="1:13">
      <c r="A13" s="3" t="s">
        <v>26</v>
      </c>
      <c r="B13" s="3">
        <v>6546.67</v>
      </c>
      <c r="C13" s="3"/>
      <c r="D13" s="3">
        <v>976.16</v>
      </c>
      <c r="E13" s="3">
        <v>0</v>
      </c>
      <c r="F13" s="8">
        <v>2391.2399999999998</v>
      </c>
      <c r="G13" s="3">
        <f t="shared" si="0"/>
        <v>0</v>
      </c>
      <c r="H13" s="3">
        <v>564.20000000000005</v>
      </c>
      <c r="I13" s="3">
        <f t="shared" si="1"/>
        <v>10478.27</v>
      </c>
      <c r="J13" s="8">
        <v>11773.29</v>
      </c>
      <c r="K13" s="3"/>
      <c r="L13" s="8">
        <f t="shared" si="2"/>
        <v>11773.29</v>
      </c>
      <c r="M13" s="8">
        <f t="shared" si="3"/>
        <v>-1295.0200000000004</v>
      </c>
    </row>
    <row r="14" spans="1:13">
      <c r="A14" s="3" t="s">
        <v>27</v>
      </c>
      <c r="B14" s="3">
        <v>6727.64</v>
      </c>
      <c r="C14" s="3"/>
      <c r="D14" s="3">
        <v>922.41</v>
      </c>
      <c r="E14" s="3"/>
      <c r="F14" s="8">
        <v>2362.14</v>
      </c>
      <c r="G14" s="3">
        <f t="shared" si="0"/>
        <v>0</v>
      </c>
      <c r="H14" s="3">
        <v>588.41</v>
      </c>
      <c r="I14" s="3">
        <f t="shared" si="1"/>
        <v>10600.6</v>
      </c>
      <c r="J14" s="8">
        <v>8116.19</v>
      </c>
      <c r="K14" s="3"/>
      <c r="L14" s="8">
        <f t="shared" si="2"/>
        <v>8116.19</v>
      </c>
      <c r="M14" s="8">
        <f t="shared" si="3"/>
        <v>2484.4100000000008</v>
      </c>
    </row>
    <row r="15" spans="1:13">
      <c r="A15" s="3" t="s">
        <v>28</v>
      </c>
      <c r="B15" s="3">
        <v>6727.64</v>
      </c>
      <c r="C15" s="3"/>
      <c r="D15" s="3">
        <v>1324.06</v>
      </c>
      <c r="E15" s="3"/>
      <c r="F15" s="8">
        <v>3380.38</v>
      </c>
      <c r="G15" s="3">
        <f>G14</f>
        <v>0</v>
      </c>
      <c r="H15" s="3">
        <v>588.41</v>
      </c>
      <c r="I15" s="3">
        <f t="shared" si="1"/>
        <v>12020.490000000002</v>
      </c>
      <c r="J15" s="8">
        <v>9905.69</v>
      </c>
      <c r="K15" s="3"/>
      <c r="L15" s="8">
        <f t="shared" si="2"/>
        <v>9905.69</v>
      </c>
      <c r="M15" s="8">
        <f t="shared" si="3"/>
        <v>2114.8000000000011</v>
      </c>
    </row>
    <row r="16" spans="1:13">
      <c r="A16" s="3" t="s">
        <v>29</v>
      </c>
      <c r="B16" s="3">
        <v>6727.64</v>
      </c>
      <c r="C16" s="3"/>
      <c r="D16" s="3">
        <v>2202.15</v>
      </c>
      <c r="E16" s="3"/>
      <c r="F16" s="8">
        <v>5622.2</v>
      </c>
      <c r="G16" s="3">
        <f>G15</f>
        <v>0</v>
      </c>
      <c r="H16" s="3">
        <v>588.41</v>
      </c>
      <c r="I16" s="3">
        <f t="shared" si="1"/>
        <v>15140.400000000001</v>
      </c>
      <c r="J16" s="8">
        <v>13057.6</v>
      </c>
      <c r="K16" s="3"/>
      <c r="L16" s="8">
        <f t="shared" si="2"/>
        <v>13057.6</v>
      </c>
      <c r="M16" s="8">
        <f t="shared" si="3"/>
        <v>2082.8000000000011</v>
      </c>
    </row>
    <row r="17" spans="1:13">
      <c r="A17" s="3" t="s">
        <v>30</v>
      </c>
      <c r="B17" s="3">
        <v>6727.64</v>
      </c>
      <c r="C17" s="3"/>
      <c r="D17" s="3">
        <v>1094.1500000000001</v>
      </c>
      <c r="E17" s="3"/>
      <c r="F17" s="8">
        <v>2793.4</v>
      </c>
      <c r="G17" s="3">
        <f>G16</f>
        <v>0</v>
      </c>
      <c r="H17" s="3">
        <v>588.41</v>
      </c>
      <c r="I17" s="3">
        <f t="shared" si="1"/>
        <v>11203.6</v>
      </c>
      <c r="J17" s="8">
        <v>10586.7</v>
      </c>
      <c r="K17" s="3"/>
      <c r="L17" s="8">
        <f t="shared" si="2"/>
        <v>10586.7</v>
      </c>
      <c r="M17" s="8">
        <f t="shared" si="3"/>
        <v>616.89999999999964</v>
      </c>
    </row>
    <row r="18" spans="1:13">
      <c r="A18" s="3" t="s">
        <v>31</v>
      </c>
      <c r="B18" s="3">
        <v>6727.64</v>
      </c>
      <c r="C18" s="3"/>
      <c r="D18" s="3">
        <v>1088.6099999999999</v>
      </c>
      <c r="E18" s="3"/>
      <c r="F18" s="8">
        <v>2779.3</v>
      </c>
      <c r="G18" s="3">
        <f>G17</f>
        <v>0</v>
      </c>
      <c r="H18" s="3">
        <v>588.41</v>
      </c>
      <c r="I18" s="3">
        <f t="shared" si="1"/>
        <v>11183.96</v>
      </c>
      <c r="J18" s="8">
        <v>13038.65</v>
      </c>
      <c r="K18" s="3"/>
      <c r="L18" s="8">
        <f t="shared" si="2"/>
        <v>13038.65</v>
      </c>
      <c r="M18" s="8">
        <f t="shared" si="3"/>
        <v>-1854.6900000000005</v>
      </c>
    </row>
    <row r="19" spans="1:13">
      <c r="A19" s="34" t="s">
        <v>32</v>
      </c>
      <c r="B19" s="3">
        <f>SUM(B7:B18)</f>
        <v>78979.740000000005</v>
      </c>
      <c r="C19" s="3">
        <f t="shared" ref="C19:K19" si="4">SUM(C7:C15)</f>
        <v>0</v>
      </c>
      <c r="D19" s="3">
        <f>SUM(D7:D18)</f>
        <v>13837.259999999998</v>
      </c>
      <c r="E19" s="3">
        <f t="shared" si="4"/>
        <v>0</v>
      </c>
      <c r="F19" s="8">
        <f>SUM(F7:F18)</f>
        <v>34644.780000000006</v>
      </c>
      <c r="G19" s="3">
        <f t="shared" si="4"/>
        <v>0</v>
      </c>
      <c r="H19" s="3">
        <f>SUM(H7:H18)</f>
        <v>7052.4499999999989</v>
      </c>
      <c r="I19" s="3">
        <f>SUM(I7:I18)</f>
        <v>134514.23000000001</v>
      </c>
      <c r="J19" s="3">
        <f>SUM(J6:J18)</f>
        <v>70689.719999999987</v>
      </c>
      <c r="K19" s="3">
        <f t="shared" si="4"/>
        <v>0</v>
      </c>
      <c r="L19" s="3">
        <f>SUM(L7:L18)</f>
        <v>122543.3</v>
      </c>
      <c r="M19" s="8">
        <f>I19-J19</f>
        <v>63824.510000000024</v>
      </c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35"/>
      <c r="K20" s="1"/>
      <c r="L20" s="1"/>
      <c r="M20" s="1"/>
    </row>
    <row r="21" spans="1:1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J19" sqref="J19"/>
    </sheetView>
  </sheetViews>
  <sheetFormatPr defaultRowHeight="15"/>
  <cols>
    <col min="9" max="9" width="8.7109375" customWidth="1"/>
    <col min="10" max="10" width="10.28515625" customWidth="1"/>
  </cols>
  <sheetData>
    <row r="1" spans="1:13">
      <c r="A1" s="72" t="s">
        <v>209</v>
      </c>
      <c r="B1" s="72"/>
      <c r="C1" s="72"/>
      <c r="D1" s="72"/>
      <c r="E1" s="72"/>
      <c r="F1" s="72" t="s">
        <v>42</v>
      </c>
      <c r="G1" s="72"/>
      <c r="H1" s="72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5</v>
      </c>
      <c r="B3" s="12"/>
      <c r="C3" s="12" t="s">
        <v>6</v>
      </c>
      <c r="D3" s="12">
        <v>836.6</v>
      </c>
      <c r="E3" s="13" t="s">
        <v>7</v>
      </c>
      <c r="F3" s="12"/>
      <c r="G3" s="72"/>
      <c r="H3" s="72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8</v>
      </c>
      <c r="B5" s="15" t="s">
        <v>9</v>
      </c>
      <c r="C5" s="16" t="s">
        <v>10</v>
      </c>
      <c r="D5" s="16" t="s">
        <v>11</v>
      </c>
      <c r="E5" s="16" t="s">
        <v>12</v>
      </c>
      <c r="F5" s="16" t="s">
        <v>34</v>
      </c>
      <c r="G5" s="16" t="s">
        <v>35</v>
      </c>
      <c r="H5" s="16" t="s">
        <v>15</v>
      </c>
      <c r="I5" s="16" t="s">
        <v>43</v>
      </c>
      <c r="J5" s="16" t="s">
        <v>17</v>
      </c>
      <c r="K5" s="16"/>
      <c r="L5" s="16" t="s">
        <v>37</v>
      </c>
      <c r="M5" s="17" t="s">
        <v>19</v>
      </c>
    </row>
    <row r="6" spans="1:13">
      <c r="A6" s="14"/>
      <c r="B6" s="61"/>
      <c r="C6" s="16"/>
      <c r="D6" s="16"/>
      <c r="E6" s="16"/>
      <c r="F6" s="16"/>
      <c r="G6" s="16"/>
      <c r="H6" s="16"/>
      <c r="I6" s="16"/>
      <c r="J6" s="16">
        <v>-26409.27</v>
      </c>
      <c r="K6" s="16"/>
      <c r="L6" s="16"/>
      <c r="M6" s="17"/>
    </row>
    <row r="7" spans="1:13">
      <c r="A7" s="13" t="s">
        <v>20</v>
      </c>
      <c r="B7">
        <v>6333.06</v>
      </c>
      <c r="C7" s="13"/>
      <c r="D7" s="13">
        <v>1183.7</v>
      </c>
      <c r="E7" s="13"/>
      <c r="F7" s="18">
        <v>3014.45</v>
      </c>
      <c r="G7" s="13">
        <v>167.32</v>
      </c>
      <c r="H7" s="13">
        <v>585.62</v>
      </c>
      <c r="I7" s="13">
        <f>SUM(B7:H7)</f>
        <v>11284.15</v>
      </c>
      <c r="J7" s="18">
        <v>5370</v>
      </c>
      <c r="K7" s="13"/>
      <c r="L7" s="18">
        <f>SUM(J7:K7)</f>
        <v>5370</v>
      </c>
      <c r="M7" s="18">
        <f>I7-L7</f>
        <v>5914.15</v>
      </c>
    </row>
    <row r="8" spans="1:13">
      <c r="A8" s="13" t="s">
        <v>21</v>
      </c>
      <c r="B8" s="13">
        <v>6333.06</v>
      </c>
      <c r="C8" s="13"/>
      <c r="D8" s="13">
        <v>1037.4000000000001</v>
      </c>
      <c r="E8" s="13"/>
      <c r="F8" s="13">
        <v>2709.62</v>
      </c>
      <c r="G8" s="21">
        <v>167.32</v>
      </c>
      <c r="H8" s="21">
        <v>585.62</v>
      </c>
      <c r="I8" s="13">
        <f>SUM(B8:H8)</f>
        <v>10833.020000000002</v>
      </c>
      <c r="J8" s="18">
        <v>10805.49</v>
      </c>
      <c r="K8" s="13"/>
      <c r="L8" s="18">
        <f t="shared" ref="L8:L18" si="0">SUM(J8:K8)</f>
        <v>10805.49</v>
      </c>
      <c r="M8" s="18">
        <f t="shared" ref="M8:M18" si="1">I8-L8</f>
        <v>27.530000000002474</v>
      </c>
    </row>
    <row r="9" spans="1:13">
      <c r="A9" s="13" t="s">
        <v>22</v>
      </c>
      <c r="B9" s="13">
        <v>6333.06</v>
      </c>
      <c r="C9" s="13"/>
      <c r="D9" s="13">
        <v>1356.6</v>
      </c>
      <c r="E9" s="13"/>
      <c r="F9" s="13">
        <v>2946.77</v>
      </c>
      <c r="G9" s="21">
        <v>167.32</v>
      </c>
      <c r="H9" s="21">
        <v>585.62</v>
      </c>
      <c r="I9" s="13">
        <f t="shared" ref="I9:I18" si="2">SUM(B9:H9)</f>
        <v>11389.37</v>
      </c>
      <c r="J9" s="18">
        <v>10601.65</v>
      </c>
      <c r="K9" s="13"/>
      <c r="L9" s="18">
        <f t="shared" si="0"/>
        <v>10601.65</v>
      </c>
      <c r="M9" s="18">
        <f t="shared" si="1"/>
        <v>787.72000000000116</v>
      </c>
    </row>
    <row r="10" spans="1:13">
      <c r="A10" s="13" t="s">
        <v>23</v>
      </c>
      <c r="B10" s="13">
        <v>6333.06</v>
      </c>
      <c r="C10" s="13"/>
      <c r="D10" s="13">
        <v>1037.4000000000001</v>
      </c>
      <c r="E10" s="13"/>
      <c r="F10" s="13">
        <v>2303.1799999999998</v>
      </c>
      <c r="G10" s="21">
        <v>167.32</v>
      </c>
      <c r="H10" s="21">
        <v>585.62</v>
      </c>
      <c r="I10" s="13">
        <f t="shared" si="2"/>
        <v>10426.580000000002</v>
      </c>
      <c r="J10" s="18">
        <v>9190</v>
      </c>
      <c r="K10" s="13"/>
      <c r="L10" s="18">
        <f t="shared" si="0"/>
        <v>9190</v>
      </c>
      <c r="M10" s="18">
        <f t="shared" si="1"/>
        <v>1236.5800000000017</v>
      </c>
    </row>
    <row r="11" spans="1:13">
      <c r="A11" s="13" t="s">
        <v>24</v>
      </c>
      <c r="B11" s="13">
        <v>6333.06</v>
      </c>
      <c r="C11" s="13"/>
      <c r="D11" s="13">
        <v>1077.3</v>
      </c>
      <c r="E11" s="13">
        <v>28.21</v>
      </c>
      <c r="F11" s="18">
        <v>2743.49</v>
      </c>
      <c r="G11" s="21">
        <v>167.32</v>
      </c>
      <c r="H11" s="21">
        <v>585.62</v>
      </c>
      <c r="I11" s="13">
        <f t="shared" si="2"/>
        <v>10935.000000000002</v>
      </c>
      <c r="J11" s="18">
        <v>5918.99</v>
      </c>
      <c r="K11" s="13"/>
      <c r="L11" s="18">
        <f t="shared" si="0"/>
        <v>5918.99</v>
      </c>
      <c r="M11" s="18">
        <f t="shared" si="1"/>
        <v>5016.010000000002</v>
      </c>
    </row>
    <row r="12" spans="1:13">
      <c r="A12" s="13" t="s">
        <v>25</v>
      </c>
      <c r="B12" s="13">
        <v>6330.05</v>
      </c>
      <c r="C12" s="13"/>
      <c r="D12" s="13">
        <v>1569.4</v>
      </c>
      <c r="E12" s="13">
        <v>56.42</v>
      </c>
      <c r="F12" s="18">
        <v>3996.68</v>
      </c>
      <c r="G12" s="21">
        <v>159.56</v>
      </c>
      <c r="H12" s="21">
        <v>551.1</v>
      </c>
      <c r="I12" s="13">
        <f t="shared" si="2"/>
        <v>12663.210000000001</v>
      </c>
      <c r="J12" s="18">
        <v>14105.4</v>
      </c>
      <c r="K12" s="13"/>
      <c r="L12" s="18">
        <f t="shared" si="0"/>
        <v>14105.4</v>
      </c>
      <c r="M12" s="18">
        <f t="shared" si="1"/>
        <v>-1442.1899999999987</v>
      </c>
    </row>
    <row r="13" spans="1:13">
      <c r="A13" s="13" t="s">
        <v>26</v>
      </c>
      <c r="B13" s="13">
        <v>6330.05</v>
      </c>
      <c r="C13" s="13"/>
      <c r="D13" s="13">
        <v>1191.0999999999999</v>
      </c>
      <c r="E13" s="13">
        <v>58.75</v>
      </c>
      <c r="F13" s="18">
        <v>2912.84</v>
      </c>
      <c r="G13" s="21">
        <v>159.56</v>
      </c>
      <c r="H13" s="21">
        <v>551.1</v>
      </c>
      <c r="I13" s="13">
        <f t="shared" si="2"/>
        <v>11203.4</v>
      </c>
      <c r="J13" s="18">
        <v>13840.6</v>
      </c>
      <c r="K13" s="13"/>
      <c r="L13" s="18">
        <f t="shared" si="0"/>
        <v>13840.6</v>
      </c>
      <c r="M13" s="18">
        <f t="shared" si="1"/>
        <v>-2637.2000000000007</v>
      </c>
    </row>
    <row r="14" spans="1:13">
      <c r="A14" s="13" t="s">
        <v>27</v>
      </c>
      <c r="B14" s="13">
        <v>6611.51</v>
      </c>
      <c r="C14" s="13"/>
      <c r="D14" s="13">
        <v>2174.4499999999998</v>
      </c>
      <c r="E14" s="13">
        <v>58.75</v>
      </c>
      <c r="F14" s="18">
        <v>5592.68</v>
      </c>
      <c r="G14" s="21">
        <v>159.56</v>
      </c>
      <c r="H14" s="21">
        <v>583.51</v>
      </c>
      <c r="I14" s="13">
        <f t="shared" si="2"/>
        <v>15180.46</v>
      </c>
      <c r="J14" s="18">
        <v>18355</v>
      </c>
      <c r="K14" s="13"/>
      <c r="L14" s="18">
        <f t="shared" si="0"/>
        <v>18355</v>
      </c>
      <c r="M14" s="18">
        <f t="shared" si="1"/>
        <v>-3174.5400000000009</v>
      </c>
    </row>
    <row r="15" spans="1:13">
      <c r="A15" s="13" t="s">
        <v>28</v>
      </c>
      <c r="B15" s="13">
        <v>6611.51</v>
      </c>
      <c r="C15" s="13"/>
      <c r="D15" s="13">
        <v>1703.55</v>
      </c>
      <c r="E15" s="13">
        <v>0</v>
      </c>
      <c r="F15" s="18">
        <v>4349.24</v>
      </c>
      <c r="G15" s="21">
        <v>159.56</v>
      </c>
      <c r="H15" s="21">
        <v>583.51</v>
      </c>
      <c r="I15" s="13">
        <f t="shared" si="2"/>
        <v>13407.369999999999</v>
      </c>
      <c r="J15" s="18">
        <v>14528</v>
      </c>
      <c r="K15" s="13"/>
      <c r="L15" s="18">
        <f t="shared" si="0"/>
        <v>14528</v>
      </c>
      <c r="M15" s="18">
        <f t="shared" si="1"/>
        <v>-1120.630000000001</v>
      </c>
    </row>
    <row r="16" spans="1:13">
      <c r="A16" s="13" t="s">
        <v>29</v>
      </c>
      <c r="B16" s="13">
        <v>6611.51</v>
      </c>
      <c r="C16" s="13"/>
      <c r="D16" s="13">
        <v>1094.1500000000001</v>
      </c>
      <c r="E16" s="13"/>
      <c r="F16" s="18">
        <v>2793.4</v>
      </c>
      <c r="G16" s="21">
        <v>159.56</v>
      </c>
      <c r="H16" s="21">
        <v>583.51</v>
      </c>
      <c r="I16" s="13">
        <f t="shared" si="2"/>
        <v>11242.13</v>
      </c>
      <c r="J16" s="18">
        <v>7770.4</v>
      </c>
      <c r="K16" s="13"/>
      <c r="L16" s="18">
        <f t="shared" si="0"/>
        <v>7770.4</v>
      </c>
      <c r="M16" s="18">
        <f t="shared" si="1"/>
        <v>3471.7299999999996</v>
      </c>
    </row>
    <row r="17" spans="1:13">
      <c r="A17" s="13" t="s">
        <v>30</v>
      </c>
      <c r="B17" s="13">
        <v>6611.51</v>
      </c>
      <c r="C17" s="13"/>
      <c r="D17" s="13">
        <v>1315.75</v>
      </c>
      <c r="E17" s="13"/>
      <c r="F17" s="18">
        <v>3359.16</v>
      </c>
      <c r="G17" s="21">
        <v>159.56</v>
      </c>
      <c r="H17" s="21">
        <v>583.51</v>
      </c>
      <c r="I17" s="13">
        <f t="shared" si="2"/>
        <v>12029.49</v>
      </c>
      <c r="J17" s="18">
        <v>15535.55</v>
      </c>
      <c r="K17" s="13"/>
      <c r="L17" s="18">
        <f t="shared" si="0"/>
        <v>15535.55</v>
      </c>
      <c r="M17" s="18">
        <f t="shared" si="1"/>
        <v>-3506.0599999999995</v>
      </c>
    </row>
    <row r="18" spans="1:13">
      <c r="A18" s="13" t="s">
        <v>31</v>
      </c>
      <c r="B18" s="13">
        <v>6611.51</v>
      </c>
      <c r="C18" s="13"/>
      <c r="D18" s="13">
        <v>1537.35</v>
      </c>
      <c r="E18" s="13"/>
      <c r="F18" s="18">
        <v>3924.92</v>
      </c>
      <c r="G18" s="21">
        <v>159.56</v>
      </c>
      <c r="H18" s="21">
        <v>583.51</v>
      </c>
      <c r="I18" s="13">
        <f t="shared" si="2"/>
        <v>12816.85</v>
      </c>
      <c r="J18" s="18">
        <v>11965</v>
      </c>
      <c r="K18" s="13"/>
      <c r="L18" s="18">
        <f t="shared" si="0"/>
        <v>11965</v>
      </c>
      <c r="M18" s="18">
        <f t="shared" si="1"/>
        <v>851.85000000000036</v>
      </c>
    </row>
    <row r="19" spans="1:13">
      <c r="A19" s="13" t="s">
        <v>44</v>
      </c>
      <c r="B19" s="13">
        <f>SUM(B7:B18)</f>
        <v>77382.950000000012</v>
      </c>
      <c r="C19" s="13">
        <f>SUM(C7:C15)</f>
        <v>0</v>
      </c>
      <c r="D19" s="13">
        <f t="shared" ref="D19:I19" si="3">SUM(D7:D18)</f>
        <v>16278.150000000001</v>
      </c>
      <c r="E19" s="13">
        <f t="shared" si="3"/>
        <v>202.13</v>
      </c>
      <c r="F19" s="13">
        <f t="shared" si="3"/>
        <v>40646.429999999993</v>
      </c>
      <c r="G19" s="13">
        <f t="shared" si="3"/>
        <v>1953.5199999999995</v>
      </c>
      <c r="H19" s="13">
        <f t="shared" si="3"/>
        <v>6947.85</v>
      </c>
      <c r="I19" s="13">
        <f t="shared" si="3"/>
        <v>143411.03</v>
      </c>
      <c r="J19" s="18">
        <f>SUM(J6:J18)</f>
        <v>111576.81</v>
      </c>
      <c r="K19" s="13">
        <f>SUM(K7:K15)</f>
        <v>0</v>
      </c>
      <c r="L19" s="13">
        <f>SUM(L7:L18)</f>
        <v>137986.08000000002</v>
      </c>
      <c r="M19" s="18">
        <f>I19-J19</f>
        <v>31834.22</v>
      </c>
    </row>
    <row r="20" spans="1:13">
      <c r="A20" s="13"/>
      <c r="J20" t="s">
        <v>212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>
  <dimension ref="A1:M21"/>
  <sheetViews>
    <sheetView workbookViewId="0">
      <selection activeCell="J19" sqref="J19"/>
    </sheetView>
  </sheetViews>
  <sheetFormatPr defaultRowHeight="15"/>
  <cols>
    <col min="10" max="10" width="9.85546875" customWidth="1"/>
  </cols>
  <sheetData>
    <row r="1" spans="1:13">
      <c r="A1" s="70" t="s">
        <v>209</v>
      </c>
      <c r="B1" s="70"/>
      <c r="C1" s="70"/>
      <c r="D1" s="70"/>
      <c r="E1" s="70"/>
      <c r="F1" s="70" t="s">
        <v>107</v>
      </c>
      <c r="G1" s="70"/>
      <c r="H1" s="70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5</v>
      </c>
      <c r="B3" s="2"/>
      <c r="C3" s="2" t="s">
        <v>6</v>
      </c>
      <c r="D3" s="2">
        <v>863.6</v>
      </c>
      <c r="E3" s="3" t="s">
        <v>7</v>
      </c>
      <c r="F3" s="2"/>
      <c r="G3" s="70"/>
      <c r="H3" s="70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30" t="s">
        <v>8</v>
      </c>
      <c r="B5" s="31" t="s">
        <v>108</v>
      </c>
      <c r="C5" s="32" t="s">
        <v>10</v>
      </c>
      <c r="D5" s="32" t="s">
        <v>11</v>
      </c>
      <c r="E5" s="32" t="s">
        <v>12</v>
      </c>
      <c r="F5" s="32" t="s">
        <v>34</v>
      </c>
      <c r="G5" s="32" t="s">
        <v>35</v>
      </c>
      <c r="H5" s="32" t="s">
        <v>36</v>
      </c>
      <c r="I5" s="32" t="s">
        <v>109</v>
      </c>
      <c r="J5" s="32" t="s">
        <v>17</v>
      </c>
      <c r="K5" s="32"/>
      <c r="L5" s="32" t="s">
        <v>110</v>
      </c>
      <c r="M5" s="33" t="s">
        <v>19</v>
      </c>
    </row>
    <row r="6" spans="1:13">
      <c r="A6" s="30"/>
      <c r="B6" s="31"/>
      <c r="C6" s="32"/>
      <c r="D6" s="32"/>
      <c r="E6" s="32"/>
      <c r="F6" s="32"/>
      <c r="G6" s="32"/>
      <c r="H6" s="32"/>
      <c r="I6" s="32"/>
      <c r="J6" s="32">
        <v>-18154.87</v>
      </c>
      <c r="K6" s="32"/>
      <c r="L6" s="32"/>
      <c r="M6" s="33"/>
    </row>
    <row r="7" spans="1:13">
      <c r="A7" s="3" t="s">
        <v>20</v>
      </c>
      <c r="B7" s="3">
        <v>6537.45</v>
      </c>
      <c r="C7" s="3"/>
      <c r="D7" s="3">
        <v>715.54</v>
      </c>
      <c r="E7" s="3"/>
      <c r="F7" s="8">
        <v>1822.22</v>
      </c>
      <c r="G7" s="3">
        <v>0</v>
      </c>
      <c r="H7" s="3">
        <v>604.52</v>
      </c>
      <c r="I7" s="3">
        <f>SUM(B7:H7)</f>
        <v>9679.73</v>
      </c>
      <c r="J7" s="8">
        <v>6043</v>
      </c>
      <c r="K7" s="3"/>
      <c r="L7" s="8">
        <f>SUM(J7:K7)</f>
        <v>6043</v>
      </c>
      <c r="M7" s="8">
        <f>I7-L7</f>
        <v>3636.7299999999996</v>
      </c>
    </row>
    <row r="8" spans="1:13">
      <c r="A8" s="3" t="s">
        <v>21</v>
      </c>
      <c r="B8" s="3">
        <v>6537.45</v>
      </c>
      <c r="C8" s="3"/>
      <c r="D8" s="3">
        <v>1194.3399999999999</v>
      </c>
      <c r="E8" s="3"/>
      <c r="F8" s="8">
        <v>3031.54</v>
      </c>
      <c r="G8" s="3">
        <f t="shared" ref="G8:G14" si="0">G7</f>
        <v>0</v>
      </c>
      <c r="H8" s="3">
        <v>604.52</v>
      </c>
      <c r="I8" s="3">
        <f t="shared" ref="I8:I18" si="1">SUM(B8:H8)</f>
        <v>11367.85</v>
      </c>
      <c r="J8" s="8">
        <v>13713.6</v>
      </c>
      <c r="K8" s="3"/>
      <c r="L8" s="8">
        <f t="shared" ref="L8:L18" si="2">SUM(J8:K8)</f>
        <v>13713.6</v>
      </c>
      <c r="M8" s="8">
        <f t="shared" ref="M8:M18" si="3">I8-L8</f>
        <v>-2345.75</v>
      </c>
    </row>
    <row r="9" spans="1:13">
      <c r="A9" s="3" t="s">
        <v>22</v>
      </c>
      <c r="B9" s="3">
        <v>6537.45</v>
      </c>
      <c r="C9" s="3"/>
      <c r="D9" s="3">
        <v>649.04</v>
      </c>
      <c r="E9" s="3"/>
      <c r="F9" s="8">
        <v>1889.96</v>
      </c>
      <c r="G9" s="3">
        <f t="shared" si="0"/>
        <v>0</v>
      </c>
      <c r="H9" s="3">
        <v>604.52</v>
      </c>
      <c r="I9" s="3">
        <f t="shared" si="1"/>
        <v>9680.9700000000012</v>
      </c>
      <c r="J9" s="8">
        <v>6205</v>
      </c>
      <c r="K9" s="3"/>
      <c r="L9" s="8">
        <f t="shared" si="2"/>
        <v>6205</v>
      </c>
      <c r="M9" s="8">
        <f t="shared" si="3"/>
        <v>3475.9700000000012</v>
      </c>
    </row>
    <row r="10" spans="1:13">
      <c r="A10" s="3" t="s">
        <v>23</v>
      </c>
      <c r="B10" s="3">
        <v>6537.45</v>
      </c>
      <c r="C10" s="3"/>
      <c r="D10" s="3">
        <v>808.64</v>
      </c>
      <c r="E10" s="3"/>
      <c r="F10" s="8">
        <v>1660.51</v>
      </c>
      <c r="G10" s="3">
        <f t="shared" si="0"/>
        <v>0</v>
      </c>
      <c r="H10" s="3">
        <v>604.52</v>
      </c>
      <c r="I10" s="3">
        <f t="shared" si="1"/>
        <v>9611.1200000000008</v>
      </c>
      <c r="J10" s="8">
        <v>7596.62</v>
      </c>
      <c r="K10" s="3"/>
      <c r="L10" s="8">
        <f t="shared" si="2"/>
        <v>7596.62</v>
      </c>
      <c r="M10" s="8">
        <f t="shared" si="3"/>
        <v>2014.5000000000009</v>
      </c>
    </row>
    <row r="11" spans="1:13">
      <c r="A11" s="3" t="s">
        <v>24</v>
      </c>
      <c r="B11" s="3">
        <v>6537.45</v>
      </c>
      <c r="C11" s="3"/>
      <c r="D11" s="3">
        <v>954.94</v>
      </c>
      <c r="E11" s="3">
        <v>112.85</v>
      </c>
      <c r="F11" s="8">
        <v>2604.7800000000002</v>
      </c>
      <c r="G11" s="3">
        <f t="shared" si="0"/>
        <v>0</v>
      </c>
      <c r="H11" s="3">
        <v>604.52</v>
      </c>
      <c r="I11" s="3">
        <f t="shared" si="1"/>
        <v>10814.54</v>
      </c>
      <c r="J11" s="8">
        <v>7518.63</v>
      </c>
      <c r="K11" s="3"/>
      <c r="L11" s="8">
        <f t="shared" si="2"/>
        <v>7518.63</v>
      </c>
      <c r="M11" s="8">
        <f t="shared" si="3"/>
        <v>3295.9100000000008</v>
      </c>
    </row>
    <row r="12" spans="1:13">
      <c r="A12" s="3" t="s">
        <v>25</v>
      </c>
      <c r="B12" s="3">
        <v>6537.48</v>
      </c>
      <c r="C12" s="3"/>
      <c r="D12" s="3">
        <v>875.14</v>
      </c>
      <c r="E12" s="3">
        <v>378.01</v>
      </c>
      <c r="F12" s="8">
        <v>2228.66</v>
      </c>
      <c r="G12" s="3">
        <f t="shared" si="0"/>
        <v>0</v>
      </c>
      <c r="H12" s="3">
        <v>508.9</v>
      </c>
      <c r="I12" s="3">
        <f t="shared" si="1"/>
        <v>10528.19</v>
      </c>
      <c r="J12" s="8">
        <v>5692.45</v>
      </c>
      <c r="K12" s="3"/>
      <c r="L12" s="8">
        <f t="shared" si="2"/>
        <v>5692.45</v>
      </c>
      <c r="M12" s="8">
        <f t="shared" si="3"/>
        <v>4835.7400000000007</v>
      </c>
    </row>
    <row r="13" spans="1:13">
      <c r="A13" s="3" t="s">
        <v>26</v>
      </c>
      <c r="B13" s="3">
        <v>6537.48</v>
      </c>
      <c r="C13" s="3"/>
      <c r="D13" s="3">
        <v>1202.18</v>
      </c>
      <c r="E13" s="3">
        <v>501.2</v>
      </c>
      <c r="F13" s="8">
        <v>2939.93</v>
      </c>
      <c r="G13" s="3">
        <f t="shared" si="0"/>
        <v>0</v>
      </c>
      <c r="H13" s="3">
        <v>508.9</v>
      </c>
      <c r="I13" s="3">
        <f t="shared" si="1"/>
        <v>11689.69</v>
      </c>
      <c r="J13" s="8">
        <v>20367.97</v>
      </c>
      <c r="K13" s="3"/>
      <c r="L13" s="8">
        <f t="shared" si="2"/>
        <v>20367.97</v>
      </c>
      <c r="M13" s="8">
        <f t="shared" si="3"/>
        <v>-8678.2800000000007</v>
      </c>
    </row>
    <row r="14" spans="1:13">
      <c r="A14" s="3" t="s">
        <v>27</v>
      </c>
      <c r="B14" s="51">
        <v>6822.44</v>
      </c>
      <c r="C14" s="3"/>
      <c r="D14" s="3">
        <v>772.83</v>
      </c>
      <c r="E14" s="3">
        <v>437.7</v>
      </c>
      <c r="F14" s="8">
        <v>1980.26</v>
      </c>
      <c r="G14" s="3">
        <f t="shared" si="0"/>
        <v>0</v>
      </c>
      <c r="H14" s="3">
        <v>560.74</v>
      </c>
      <c r="I14" s="3">
        <f t="shared" si="1"/>
        <v>10573.97</v>
      </c>
      <c r="J14" s="8">
        <v>9027</v>
      </c>
      <c r="K14" s="3"/>
      <c r="L14" s="8">
        <f t="shared" si="2"/>
        <v>9027</v>
      </c>
      <c r="M14" s="8">
        <f t="shared" si="3"/>
        <v>1546.9699999999993</v>
      </c>
    </row>
    <row r="15" spans="1:13">
      <c r="A15" s="3" t="s">
        <v>28</v>
      </c>
      <c r="B15" s="3">
        <v>6822.44</v>
      </c>
      <c r="C15" s="3"/>
      <c r="D15" s="3">
        <v>1058.1400000000001</v>
      </c>
      <c r="E15" s="3"/>
      <c r="F15" s="8">
        <v>2701.48</v>
      </c>
      <c r="G15" s="3">
        <v>0</v>
      </c>
      <c r="H15" s="3">
        <v>560.74</v>
      </c>
      <c r="I15" s="3">
        <f t="shared" si="1"/>
        <v>11142.8</v>
      </c>
      <c r="J15" s="8">
        <v>10491</v>
      </c>
      <c r="K15" s="3"/>
      <c r="L15" s="8">
        <f t="shared" si="2"/>
        <v>10491</v>
      </c>
      <c r="M15" s="8">
        <f t="shared" si="3"/>
        <v>651.79999999999927</v>
      </c>
    </row>
    <row r="16" spans="1:13">
      <c r="A16" s="3" t="s">
        <v>29</v>
      </c>
      <c r="B16" s="3">
        <v>6822.44</v>
      </c>
      <c r="C16" s="3"/>
      <c r="D16" s="3">
        <v>891.94</v>
      </c>
      <c r="E16" s="3"/>
      <c r="F16" s="8">
        <v>2277.16</v>
      </c>
      <c r="G16" s="3">
        <v>0</v>
      </c>
      <c r="H16" s="3">
        <v>560.74</v>
      </c>
      <c r="I16" s="3">
        <f t="shared" si="1"/>
        <v>10552.279999999999</v>
      </c>
      <c r="J16" s="8">
        <v>12742</v>
      </c>
      <c r="K16" s="3"/>
      <c r="L16" s="8">
        <f t="shared" si="2"/>
        <v>12742</v>
      </c>
      <c r="M16" s="8">
        <f t="shared" si="3"/>
        <v>-2189.7200000000012</v>
      </c>
    </row>
    <row r="17" spans="1:13">
      <c r="A17" s="3" t="s">
        <v>30</v>
      </c>
      <c r="B17" s="3">
        <v>6822.44</v>
      </c>
      <c r="C17" s="3"/>
      <c r="D17" s="3">
        <v>4395.99</v>
      </c>
      <c r="E17" s="3"/>
      <c r="F17" s="8">
        <v>11223.24</v>
      </c>
      <c r="G17" s="3">
        <v>0</v>
      </c>
      <c r="H17" s="3">
        <v>560.74</v>
      </c>
      <c r="I17" s="3">
        <f t="shared" si="1"/>
        <v>23002.41</v>
      </c>
      <c r="J17" s="8">
        <v>12125</v>
      </c>
      <c r="K17" s="3"/>
      <c r="L17" s="8">
        <f t="shared" si="2"/>
        <v>12125</v>
      </c>
      <c r="M17" s="8">
        <f t="shared" si="3"/>
        <v>10877.41</v>
      </c>
    </row>
    <row r="18" spans="1:13">
      <c r="A18" s="3" t="s">
        <v>31</v>
      </c>
      <c r="B18" s="3">
        <v>6822.44</v>
      </c>
      <c r="C18" s="3"/>
      <c r="D18" s="3">
        <v>1023.11</v>
      </c>
      <c r="E18" s="3"/>
      <c r="F18" s="8">
        <v>2612.06</v>
      </c>
      <c r="G18" s="3">
        <v>0</v>
      </c>
      <c r="H18" s="3">
        <v>560.74</v>
      </c>
      <c r="I18" s="3">
        <f t="shared" si="1"/>
        <v>11018.349999999999</v>
      </c>
      <c r="J18" s="8">
        <v>14843.68</v>
      </c>
      <c r="K18" s="3"/>
      <c r="L18" s="8">
        <f t="shared" si="2"/>
        <v>14843.68</v>
      </c>
      <c r="M18" s="8">
        <f t="shared" si="3"/>
        <v>-3825.3300000000017</v>
      </c>
    </row>
    <row r="19" spans="1:13">
      <c r="A19" s="34" t="s">
        <v>32</v>
      </c>
      <c r="B19" s="3">
        <f>SUM(B7:B18)</f>
        <v>79874.41</v>
      </c>
      <c r="C19" s="3">
        <f t="shared" ref="C19:K19" si="4">SUM(C7:C15)</f>
        <v>0</v>
      </c>
      <c r="D19" s="3">
        <f>SUM(D7:D18)</f>
        <v>14541.830000000002</v>
      </c>
      <c r="E19" s="3">
        <f t="shared" si="4"/>
        <v>1429.76</v>
      </c>
      <c r="F19" s="8">
        <f>SUM(F7:F18)</f>
        <v>36971.799999999996</v>
      </c>
      <c r="G19" s="3">
        <f t="shared" si="4"/>
        <v>0</v>
      </c>
      <c r="H19" s="3">
        <f>SUM(H7:H18)</f>
        <v>6844.0999999999995</v>
      </c>
      <c r="I19" s="3">
        <f>SUM(I7:I18)</f>
        <v>139661.90000000002</v>
      </c>
      <c r="J19" s="8">
        <f>SUM(J6:J18)</f>
        <v>108211.08000000002</v>
      </c>
      <c r="K19" s="3">
        <f t="shared" si="4"/>
        <v>0</v>
      </c>
      <c r="L19" s="3">
        <f>SUM(L7:L18)</f>
        <v>126365.94999999998</v>
      </c>
      <c r="M19" s="8">
        <f>I19-J19</f>
        <v>31450.820000000007</v>
      </c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>
  <dimension ref="A1:M20"/>
  <sheetViews>
    <sheetView topLeftCell="A4" workbookViewId="0">
      <selection activeCell="J19" sqref="J19"/>
    </sheetView>
  </sheetViews>
  <sheetFormatPr defaultRowHeight="15"/>
  <cols>
    <col min="9" max="10" width="10" bestFit="1" customWidth="1"/>
    <col min="12" max="12" width="9.5703125" bestFit="1" customWidth="1"/>
  </cols>
  <sheetData>
    <row r="1" spans="1:13">
      <c r="A1" s="70" t="s">
        <v>209</v>
      </c>
      <c r="B1" s="70"/>
      <c r="C1" s="70"/>
      <c r="D1" s="70"/>
      <c r="E1" s="70"/>
      <c r="F1" s="70" t="s">
        <v>111</v>
      </c>
      <c r="G1" s="70"/>
      <c r="H1" s="70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5</v>
      </c>
      <c r="B3" s="2"/>
      <c r="C3" s="2" t="s">
        <v>6</v>
      </c>
      <c r="D3" s="2">
        <v>1139.29</v>
      </c>
      <c r="E3" s="3" t="s">
        <v>7</v>
      </c>
      <c r="F3" s="2"/>
      <c r="G3" s="70"/>
      <c r="H3" s="70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8</v>
      </c>
      <c r="B5" s="5" t="s">
        <v>9</v>
      </c>
      <c r="C5" s="6" t="s">
        <v>10</v>
      </c>
      <c r="D5" s="6" t="s">
        <v>11</v>
      </c>
      <c r="E5" s="6" t="s">
        <v>12</v>
      </c>
      <c r="F5" s="6" t="s">
        <v>34</v>
      </c>
      <c r="G5" s="6" t="s">
        <v>35</v>
      </c>
      <c r="H5" s="6" t="s">
        <v>15</v>
      </c>
      <c r="I5" s="6" t="s">
        <v>43</v>
      </c>
      <c r="J5" s="6" t="s">
        <v>17</v>
      </c>
      <c r="K5" s="6"/>
      <c r="L5" s="6" t="s">
        <v>18</v>
      </c>
      <c r="M5" s="7" t="s">
        <v>19</v>
      </c>
    </row>
    <row r="6" spans="1:13">
      <c r="A6" s="4"/>
      <c r="B6" s="5"/>
      <c r="C6" s="6"/>
      <c r="D6" s="6"/>
      <c r="E6" s="6"/>
      <c r="F6" s="6"/>
      <c r="G6" s="6"/>
      <c r="H6" s="6"/>
      <c r="I6" s="6"/>
      <c r="J6" s="6">
        <v>-4746.54</v>
      </c>
      <c r="K6" s="6"/>
      <c r="L6" s="6"/>
      <c r="M6" s="7"/>
    </row>
    <row r="7" spans="1:13">
      <c r="A7" s="3" t="s">
        <v>20</v>
      </c>
      <c r="B7" s="3">
        <v>8624.42</v>
      </c>
      <c r="C7" s="3"/>
      <c r="D7" s="3">
        <v>1064</v>
      </c>
      <c r="E7" s="3"/>
      <c r="F7" s="8">
        <v>2709.62</v>
      </c>
      <c r="G7" s="3">
        <v>0</v>
      </c>
      <c r="H7" s="3">
        <v>797.5</v>
      </c>
      <c r="I7" s="3">
        <f>SUM(B7:H7)</f>
        <v>13195.54</v>
      </c>
      <c r="J7" s="8">
        <v>6951.95</v>
      </c>
      <c r="K7" s="3"/>
      <c r="L7" s="8">
        <f>SUM(J7:K7)</f>
        <v>6951.95</v>
      </c>
      <c r="M7" s="8">
        <f>I7-L7</f>
        <v>6243.5900000000011</v>
      </c>
    </row>
    <row r="8" spans="1:13">
      <c r="A8" s="3" t="s">
        <v>21</v>
      </c>
      <c r="B8" s="3">
        <v>8624.42</v>
      </c>
      <c r="C8" s="3"/>
      <c r="D8" s="3">
        <v>1339.9</v>
      </c>
      <c r="E8" s="3"/>
      <c r="F8" s="3">
        <v>3691.85</v>
      </c>
      <c r="G8" s="9">
        <f>G7</f>
        <v>0</v>
      </c>
      <c r="H8" s="9">
        <v>797.5</v>
      </c>
      <c r="I8" s="3">
        <f t="shared" ref="I8:I18" si="0">SUM(B8:H8)</f>
        <v>14453.67</v>
      </c>
      <c r="J8" s="8">
        <v>14580.43</v>
      </c>
      <c r="K8" s="3"/>
      <c r="L8" s="8">
        <f t="shared" ref="L8:L18" si="1">SUM(J8:K8)</f>
        <v>14580.43</v>
      </c>
      <c r="M8" s="8">
        <f t="shared" ref="M8:M18" si="2">I8-L8</f>
        <v>-126.76000000000022</v>
      </c>
    </row>
    <row r="9" spans="1:13">
      <c r="A9" s="3" t="s">
        <v>22</v>
      </c>
      <c r="B9" s="3">
        <v>8624.42</v>
      </c>
      <c r="C9" s="3"/>
      <c r="D9" s="3">
        <v>1255.52</v>
      </c>
      <c r="E9" s="3"/>
      <c r="F9" s="3">
        <v>3197.35</v>
      </c>
      <c r="G9" s="9">
        <f>G8</f>
        <v>0</v>
      </c>
      <c r="H9" s="9">
        <v>797.5</v>
      </c>
      <c r="I9" s="3">
        <f t="shared" si="0"/>
        <v>13874.79</v>
      </c>
      <c r="J9" s="8">
        <v>11953.27</v>
      </c>
      <c r="K9" s="3"/>
      <c r="L9" s="8">
        <f t="shared" si="1"/>
        <v>11953.27</v>
      </c>
      <c r="M9" s="8">
        <f t="shared" si="2"/>
        <v>1921.5200000000004</v>
      </c>
    </row>
    <row r="10" spans="1:13">
      <c r="A10" s="3" t="s">
        <v>23</v>
      </c>
      <c r="B10" s="3">
        <v>8624.42</v>
      </c>
      <c r="C10" s="3"/>
      <c r="D10" s="3">
        <v>1364.58</v>
      </c>
      <c r="E10" s="3"/>
      <c r="F10" s="3">
        <v>3475.08</v>
      </c>
      <c r="G10" s="9">
        <f>G9</f>
        <v>0</v>
      </c>
      <c r="H10" s="9">
        <v>797.5</v>
      </c>
      <c r="I10" s="3">
        <f t="shared" si="0"/>
        <v>14261.58</v>
      </c>
      <c r="J10" s="8">
        <v>11297.03</v>
      </c>
      <c r="K10" s="3"/>
      <c r="L10" s="8">
        <f t="shared" si="1"/>
        <v>11297.03</v>
      </c>
      <c r="M10" s="8">
        <f t="shared" si="2"/>
        <v>2964.5499999999993</v>
      </c>
    </row>
    <row r="11" spans="1:13">
      <c r="A11" s="3" t="s">
        <v>24</v>
      </c>
      <c r="B11" s="3">
        <v>8624.42</v>
      </c>
      <c r="C11" s="3"/>
      <c r="D11" s="3">
        <v>1388.52</v>
      </c>
      <c r="E11" s="3"/>
      <c r="F11" s="8">
        <v>3170.25</v>
      </c>
      <c r="G11" s="9">
        <f>G10</f>
        <v>0</v>
      </c>
      <c r="H11" s="9">
        <v>797.5</v>
      </c>
      <c r="I11" s="3">
        <f t="shared" si="0"/>
        <v>13980.69</v>
      </c>
      <c r="J11" s="8">
        <v>9727.2099999999991</v>
      </c>
      <c r="K11" s="3"/>
      <c r="L11" s="8">
        <f t="shared" si="1"/>
        <v>9727.2099999999991</v>
      </c>
      <c r="M11" s="8">
        <f t="shared" si="2"/>
        <v>4253.4800000000014</v>
      </c>
    </row>
    <row r="12" spans="1:13">
      <c r="A12" s="3" t="s">
        <v>25</v>
      </c>
      <c r="B12" s="3">
        <v>8624.41</v>
      </c>
      <c r="C12" s="3"/>
      <c r="D12" s="3">
        <v>1561.42</v>
      </c>
      <c r="E12" s="3"/>
      <c r="F12" s="8">
        <v>3976.36</v>
      </c>
      <c r="G12" s="9">
        <v>113.17</v>
      </c>
      <c r="H12" s="9">
        <v>763.06</v>
      </c>
      <c r="I12" s="3">
        <f t="shared" si="0"/>
        <v>15038.42</v>
      </c>
      <c r="J12" s="8">
        <v>13022.29</v>
      </c>
      <c r="K12" s="3"/>
      <c r="L12" s="8">
        <f t="shared" si="1"/>
        <v>13022.29</v>
      </c>
      <c r="M12" s="8">
        <f t="shared" si="2"/>
        <v>2016.1299999999992</v>
      </c>
    </row>
    <row r="13" spans="1:13">
      <c r="A13" s="3" t="s">
        <v>26</v>
      </c>
      <c r="B13" s="3">
        <v>8624.41</v>
      </c>
      <c r="C13" s="3"/>
      <c r="D13" s="3">
        <v>1734.45</v>
      </c>
      <c r="E13" s="3">
        <v>150.31</v>
      </c>
      <c r="F13" s="8">
        <v>4257.4799999999996</v>
      </c>
      <c r="G13" s="9">
        <v>113.17</v>
      </c>
      <c r="H13" s="9">
        <v>763.06</v>
      </c>
      <c r="I13" s="3">
        <f t="shared" si="0"/>
        <v>15642.88</v>
      </c>
      <c r="J13" s="8">
        <v>17487.64</v>
      </c>
      <c r="K13" s="3"/>
      <c r="L13" s="8">
        <f t="shared" si="1"/>
        <v>17487.64</v>
      </c>
      <c r="M13" s="8">
        <f t="shared" si="2"/>
        <v>-1844.7600000000002</v>
      </c>
    </row>
    <row r="14" spans="1:13">
      <c r="A14" s="3" t="s">
        <v>27</v>
      </c>
      <c r="B14" s="3">
        <v>9000.39</v>
      </c>
      <c r="C14" s="3"/>
      <c r="D14" s="3">
        <v>1576.13</v>
      </c>
      <c r="E14" s="3">
        <v>558.15</v>
      </c>
      <c r="F14" s="3">
        <v>4043.52</v>
      </c>
      <c r="G14" s="9">
        <v>113.17</v>
      </c>
      <c r="H14" s="55">
        <v>795.78</v>
      </c>
      <c r="I14" s="3">
        <f t="shared" si="0"/>
        <v>16087.140000000001</v>
      </c>
      <c r="J14" s="3">
        <v>18139.169999999998</v>
      </c>
      <c r="K14" s="3"/>
      <c r="L14" s="3">
        <f t="shared" si="1"/>
        <v>18139.169999999998</v>
      </c>
      <c r="M14" s="8">
        <f t="shared" si="2"/>
        <v>-2052.029999999997</v>
      </c>
    </row>
    <row r="15" spans="1:13">
      <c r="A15" s="3" t="s">
        <v>28</v>
      </c>
      <c r="B15" s="3">
        <v>9000.39</v>
      </c>
      <c r="C15" s="3"/>
      <c r="D15" s="3">
        <v>1621.84</v>
      </c>
      <c r="E15" s="3">
        <v>8.31</v>
      </c>
      <c r="F15" s="3">
        <v>4140.6099999999997</v>
      </c>
      <c r="G15" s="3">
        <v>113.17</v>
      </c>
      <c r="H15" s="3">
        <v>795.78</v>
      </c>
      <c r="I15" s="3">
        <f t="shared" si="0"/>
        <v>15680.099999999999</v>
      </c>
      <c r="J15" s="3">
        <v>15765.36</v>
      </c>
      <c r="K15" s="3"/>
      <c r="L15" s="3">
        <f t="shared" si="1"/>
        <v>15765.36</v>
      </c>
      <c r="M15" s="8">
        <f t="shared" si="2"/>
        <v>-85.260000000002037</v>
      </c>
    </row>
    <row r="16" spans="1:13">
      <c r="A16" s="3" t="s">
        <v>29</v>
      </c>
      <c r="B16" s="3">
        <v>9000.39</v>
      </c>
      <c r="C16" s="3"/>
      <c r="D16" s="3">
        <v>1318.52</v>
      </c>
      <c r="E16" s="3">
        <v>12.47</v>
      </c>
      <c r="F16" s="3">
        <v>2678.85</v>
      </c>
      <c r="G16" s="3">
        <v>113.17</v>
      </c>
      <c r="H16" s="3">
        <v>795.78</v>
      </c>
      <c r="I16" s="3">
        <f t="shared" si="0"/>
        <v>13919.18</v>
      </c>
      <c r="J16" s="3">
        <v>24111.67</v>
      </c>
      <c r="K16" s="3"/>
      <c r="L16" s="3">
        <f t="shared" si="1"/>
        <v>24111.67</v>
      </c>
      <c r="M16" s="8">
        <f t="shared" si="2"/>
        <v>-10192.489999999998</v>
      </c>
    </row>
    <row r="17" spans="1:13">
      <c r="A17" s="3" t="s">
        <v>30</v>
      </c>
      <c r="B17" s="3">
        <v>9000.39</v>
      </c>
      <c r="C17" s="3"/>
      <c r="D17" s="3">
        <v>1578.91</v>
      </c>
      <c r="E17" s="3"/>
      <c r="F17" s="3">
        <v>4013.32</v>
      </c>
      <c r="G17" s="3">
        <v>113.17</v>
      </c>
      <c r="H17" s="3">
        <v>795.78</v>
      </c>
      <c r="I17" s="3">
        <f t="shared" si="0"/>
        <v>15501.57</v>
      </c>
      <c r="J17" s="3">
        <v>9872.4699999999993</v>
      </c>
      <c r="K17" s="3"/>
      <c r="L17" s="3">
        <f t="shared" si="1"/>
        <v>9872.4699999999993</v>
      </c>
      <c r="M17" s="8">
        <f t="shared" si="2"/>
        <v>5629.1</v>
      </c>
    </row>
    <row r="18" spans="1:13">
      <c r="A18" s="3" t="s">
        <v>31</v>
      </c>
      <c r="B18" s="3">
        <v>9000.39</v>
      </c>
      <c r="C18" s="3"/>
      <c r="D18" s="3">
        <v>1321.29</v>
      </c>
      <c r="E18" s="3"/>
      <c r="F18" s="3">
        <v>3182.36</v>
      </c>
      <c r="G18" s="3">
        <v>113.17</v>
      </c>
      <c r="H18" s="3">
        <v>795.78</v>
      </c>
      <c r="I18" s="3">
        <f t="shared" si="0"/>
        <v>14412.990000000002</v>
      </c>
      <c r="J18" s="3">
        <v>14649</v>
      </c>
      <c r="K18" s="3"/>
      <c r="L18" s="3">
        <f t="shared" si="1"/>
        <v>14649</v>
      </c>
      <c r="M18" s="8">
        <f t="shared" si="2"/>
        <v>-236.0099999999984</v>
      </c>
    </row>
    <row r="19" spans="1:13">
      <c r="A19" s="10" t="s">
        <v>32</v>
      </c>
      <c r="B19" s="26">
        <f>SUM(B7:B18)</f>
        <v>105372.87</v>
      </c>
      <c r="C19" s="26">
        <f>SUM(C7:C15)</f>
        <v>0</v>
      </c>
      <c r="D19" s="26">
        <f>SUM(D7:D18)</f>
        <v>17125.080000000002</v>
      </c>
      <c r="E19" s="26">
        <f>SUM(E7:E16)</f>
        <v>729.24</v>
      </c>
      <c r="F19" s="26">
        <f>SUM(F7:F18)</f>
        <v>42536.65</v>
      </c>
      <c r="G19" s="26">
        <f>SUM(G7:G15)</f>
        <v>452.68</v>
      </c>
      <c r="H19" s="26">
        <f>SUM(H7:H18)</f>
        <v>9492.5199999999986</v>
      </c>
      <c r="I19" s="26">
        <f>SUM(I7:I18)</f>
        <v>176048.55</v>
      </c>
      <c r="J19" s="47">
        <f>SUM(J6:J18)</f>
        <v>162810.94999999998</v>
      </c>
      <c r="K19" s="26">
        <f>SUM(K7:K15)</f>
        <v>0</v>
      </c>
      <c r="L19" s="26">
        <f>SUM(L7:L18)</f>
        <v>167557.49</v>
      </c>
      <c r="M19" s="47">
        <f>I19-J19</f>
        <v>13237.600000000006</v>
      </c>
    </row>
    <row r="20" spans="1:13">
      <c r="A20" s="1"/>
      <c r="B20" s="1"/>
      <c r="C20" s="1"/>
      <c r="D20" s="1">
        <v>0</v>
      </c>
      <c r="E20" s="1"/>
      <c r="F20" s="1"/>
      <c r="G20" s="1"/>
      <c r="H20" s="1"/>
      <c r="I20" s="1"/>
      <c r="J20" s="1"/>
      <c r="K20" s="1"/>
      <c r="L20" s="1"/>
      <c r="M20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>
  <dimension ref="A1:M22"/>
  <sheetViews>
    <sheetView topLeftCell="A2" workbookViewId="0">
      <selection activeCell="J19" sqref="J19"/>
    </sheetView>
  </sheetViews>
  <sheetFormatPr defaultRowHeight="15"/>
  <cols>
    <col min="10" max="10" width="9.5703125" bestFit="1" customWidth="1"/>
    <col min="12" max="12" width="9.5703125" bestFit="1" customWidth="1"/>
  </cols>
  <sheetData>
    <row r="1" spans="1:13">
      <c r="A1" s="70" t="s">
        <v>209</v>
      </c>
      <c r="B1" s="70"/>
      <c r="C1" s="70"/>
      <c r="D1" s="70"/>
      <c r="E1" s="70"/>
      <c r="F1" s="70" t="s">
        <v>112</v>
      </c>
      <c r="G1" s="70"/>
      <c r="H1" s="70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5</v>
      </c>
      <c r="B3" s="2"/>
      <c r="C3" s="2" t="s">
        <v>6</v>
      </c>
      <c r="D3" s="2">
        <v>925.16</v>
      </c>
      <c r="E3" s="3" t="s">
        <v>7</v>
      </c>
      <c r="F3" s="2"/>
      <c r="G3" s="70"/>
      <c r="H3" s="70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8</v>
      </c>
      <c r="B5" s="5" t="s">
        <v>9</v>
      </c>
      <c r="C5" s="6" t="s">
        <v>10</v>
      </c>
      <c r="D5" s="6" t="s">
        <v>11</v>
      </c>
      <c r="E5" s="6" t="s">
        <v>12</v>
      </c>
      <c r="F5" s="6" t="s">
        <v>34</v>
      </c>
      <c r="G5" s="6" t="s">
        <v>35</v>
      </c>
      <c r="H5" s="6" t="s">
        <v>15</v>
      </c>
      <c r="I5" s="6" t="s">
        <v>16</v>
      </c>
      <c r="J5" s="6" t="s">
        <v>17</v>
      </c>
      <c r="K5" s="6"/>
      <c r="L5" s="6" t="s">
        <v>46</v>
      </c>
      <c r="M5" s="7" t="s">
        <v>19</v>
      </c>
    </row>
    <row r="6" spans="1:13">
      <c r="A6" s="4"/>
      <c r="B6" s="5"/>
      <c r="C6" s="6"/>
      <c r="D6" s="6"/>
      <c r="E6" s="6"/>
      <c r="F6" s="6"/>
      <c r="G6" s="6"/>
      <c r="H6" s="6"/>
      <c r="I6" s="6"/>
      <c r="J6" s="6">
        <v>-44950.91</v>
      </c>
      <c r="K6" s="6"/>
      <c r="L6" s="6"/>
      <c r="M6" s="7"/>
    </row>
    <row r="7" spans="1:13">
      <c r="A7" s="3" t="s">
        <v>20</v>
      </c>
      <c r="B7" s="3">
        <v>7003.46</v>
      </c>
      <c r="C7" s="3"/>
      <c r="D7" s="3">
        <v>1066.6600000000001</v>
      </c>
      <c r="E7" s="3"/>
      <c r="F7" s="8">
        <v>2716.4</v>
      </c>
      <c r="G7" s="3">
        <v>0</v>
      </c>
      <c r="H7" s="3">
        <v>647.61</v>
      </c>
      <c r="I7" s="3">
        <f>SUM(B7:H7)</f>
        <v>11434.130000000001</v>
      </c>
      <c r="J7" s="8">
        <v>13053</v>
      </c>
      <c r="K7" s="3"/>
      <c r="L7" s="8">
        <f>SUM(J7:K7)</f>
        <v>13053</v>
      </c>
      <c r="M7" s="8">
        <f>I7-L7</f>
        <v>-1618.869999999999</v>
      </c>
    </row>
    <row r="8" spans="1:13">
      <c r="A8" s="3" t="s">
        <v>21</v>
      </c>
      <c r="B8" s="3">
        <v>7003.46</v>
      </c>
      <c r="C8" s="3"/>
      <c r="D8" s="3">
        <v>1441.72</v>
      </c>
      <c r="E8" s="3"/>
      <c r="F8" s="3">
        <v>3488.64</v>
      </c>
      <c r="G8" s="9">
        <f>G7</f>
        <v>0</v>
      </c>
      <c r="H8" s="9">
        <v>647.61</v>
      </c>
      <c r="I8" s="3">
        <f t="shared" ref="I8:I18" si="0">SUM(B8:H8)</f>
        <v>12581.43</v>
      </c>
      <c r="J8" s="8">
        <v>9356.2800000000007</v>
      </c>
      <c r="K8" s="3"/>
      <c r="L8" s="8">
        <f t="shared" ref="L8:L18" si="1">SUM(J8:K8)</f>
        <v>9356.2800000000007</v>
      </c>
      <c r="M8" s="8">
        <f t="shared" ref="M8:M18" si="2">I8-L8</f>
        <v>3225.1499999999996</v>
      </c>
    </row>
    <row r="9" spans="1:13">
      <c r="A9" s="3" t="s">
        <v>22</v>
      </c>
      <c r="B9" s="3">
        <v>7003.46</v>
      </c>
      <c r="C9" s="3"/>
      <c r="D9" s="3">
        <v>1199.6600000000001</v>
      </c>
      <c r="E9" s="3"/>
      <c r="F9" s="3">
        <v>3055.1</v>
      </c>
      <c r="G9" s="9">
        <f>G8</f>
        <v>0</v>
      </c>
      <c r="H9" s="9">
        <v>647.61</v>
      </c>
      <c r="I9" s="3">
        <f t="shared" si="0"/>
        <v>11905.830000000002</v>
      </c>
      <c r="J9" s="8">
        <v>8531.4599999999991</v>
      </c>
      <c r="K9" s="3"/>
      <c r="L9" s="8">
        <f t="shared" si="1"/>
        <v>8531.4599999999991</v>
      </c>
      <c r="M9" s="8">
        <f t="shared" si="2"/>
        <v>3374.3700000000026</v>
      </c>
    </row>
    <row r="10" spans="1:13">
      <c r="A10" s="3" t="s">
        <v>23</v>
      </c>
      <c r="B10" s="3">
        <v>7003.46</v>
      </c>
      <c r="C10" s="3"/>
      <c r="D10" s="3">
        <v>1259.51</v>
      </c>
      <c r="E10" s="3"/>
      <c r="F10" s="3">
        <v>3024.62</v>
      </c>
      <c r="G10" s="9">
        <f>G9</f>
        <v>0</v>
      </c>
      <c r="H10" s="9">
        <v>647.61</v>
      </c>
      <c r="I10" s="3">
        <f t="shared" si="0"/>
        <v>11935.2</v>
      </c>
      <c r="J10" s="8">
        <v>7621.63</v>
      </c>
      <c r="K10" s="3"/>
      <c r="L10" s="8">
        <f t="shared" si="1"/>
        <v>7621.63</v>
      </c>
      <c r="M10" s="8">
        <f t="shared" si="2"/>
        <v>4313.5700000000006</v>
      </c>
    </row>
    <row r="11" spans="1:13">
      <c r="A11" s="3" t="s">
        <v>24</v>
      </c>
      <c r="B11" s="3">
        <v>7003.46</v>
      </c>
      <c r="C11" s="3"/>
      <c r="D11" s="3">
        <v>1377.88</v>
      </c>
      <c r="E11" s="3"/>
      <c r="F11" s="8">
        <v>3508.96</v>
      </c>
      <c r="G11" s="9">
        <f>G10</f>
        <v>0</v>
      </c>
      <c r="H11" s="9">
        <v>647.61</v>
      </c>
      <c r="I11" s="3">
        <f t="shared" si="0"/>
        <v>12537.91</v>
      </c>
      <c r="J11" s="8">
        <v>28482.1</v>
      </c>
      <c r="K11" s="3"/>
      <c r="L11" s="8">
        <f t="shared" si="1"/>
        <v>28482.1</v>
      </c>
      <c r="M11" s="8">
        <f t="shared" si="2"/>
        <v>-15944.189999999999</v>
      </c>
    </row>
    <row r="12" spans="1:13">
      <c r="A12" s="3" t="s">
        <v>25</v>
      </c>
      <c r="B12" s="3">
        <v>7003.46</v>
      </c>
      <c r="C12" s="3"/>
      <c r="D12" s="3">
        <v>1074.6400000000001</v>
      </c>
      <c r="E12" s="3"/>
      <c r="F12" s="8">
        <v>2730.91</v>
      </c>
      <c r="G12" s="9">
        <v>332.87</v>
      </c>
      <c r="H12" s="9">
        <v>622.21</v>
      </c>
      <c r="I12" s="3">
        <f t="shared" si="0"/>
        <v>11764.09</v>
      </c>
      <c r="J12" s="8">
        <v>5350.03</v>
      </c>
      <c r="K12" s="3"/>
      <c r="L12" s="8">
        <f t="shared" si="1"/>
        <v>5350.03</v>
      </c>
      <c r="M12" s="8">
        <f t="shared" si="2"/>
        <v>6414.06</v>
      </c>
    </row>
    <row r="13" spans="1:13">
      <c r="A13" s="3" t="s">
        <v>26</v>
      </c>
      <c r="B13" s="3">
        <v>7003.46</v>
      </c>
      <c r="C13" s="3"/>
      <c r="D13" s="3">
        <v>2260.3200000000002</v>
      </c>
      <c r="E13" s="3"/>
      <c r="F13" s="8">
        <v>5527.61</v>
      </c>
      <c r="G13" s="9">
        <v>332.87</v>
      </c>
      <c r="H13" s="9">
        <v>622.21</v>
      </c>
      <c r="I13" s="3">
        <f t="shared" si="0"/>
        <v>15746.470000000001</v>
      </c>
      <c r="J13" s="8">
        <v>18941.810000000001</v>
      </c>
      <c r="K13" s="3"/>
      <c r="L13" s="8">
        <f t="shared" si="1"/>
        <v>18941.810000000001</v>
      </c>
      <c r="M13" s="8">
        <f t="shared" si="2"/>
        <v>-3195.34</v>
      </c>
    </row>
    <row r="14" spans="1:13">
      <c r="A14" s="3" t="s">
        <v>27</v>
      </c>
      <c r="B14" s="3">
        <v>7308.76</v>
      </c>
      <c r="C14" s="3"/>
      <c r="D14" s="3">
        <v>1124.6199999999999</v>
      </c>
      <c r="E14" s="3"/>
      <c r="F14" s="8">
        <v>2875.58</v>
      </c>
      <c r="G14" s="9">
        <v>159.35</v>
      </c>
      <c r="H14" s="9">
        <v>648.9</v>
      </c>
      <c r="I14" s="3">
        <f t="shared" si="0"/>
        <v>12117.210000000001</v>
      </c>
      <c r="J14" s="8">
        <v>5338</v>
      </c>
      <c r="K14" s="3"/>
      <c r="L14" s="8">
        <f t="shared" si="1"/>
        <v>5338</v>
      </c>
      <c r="M14" s="8">
        <f t="shared" si="2"/>
        <v>6779.2100000000009</v>
      </c>
    </row>
    <row r="15" spans="1:13">
      <c r="A15" s="3" t="s">
        <v>28</v>
      </c>
      <c r="B15" s="3">
        <v>7308.76</v>
      </c>
      <c r="C15" s="3"/>
      <c r="D15" s="3">
        <v>1078.92</v>
      </c>
      <c r="E15" s="3"/>
      <c r="F15" s="8">
        <v>2754.5</v>
      </c>
      <c r="G15" s="9">
        <v>159.35</v>
      </c>
      <c r="H15" s="9">
        <v>648.9</v>
      </c>
      <c r="I15" s="3">
        <f t="shared" si="0"/>
        <v>11950.43</v>
      </c>
      <c r="J15" s="8">
        <v>11441.55</v>
      </c>
      <c r="K15" s="3"/>
      <c r="L15" s="8">
        <f t="shared" si="1"/>
        <v>11441.55</v>
      </c>
      <c r="M15" s="8">
        <f t="shared" si="2"/>
        <v>508.88000000000102</v>
      </c>
    </row>
    <row r="16" spans="1:13">
      <c r="A16" s="3" t="s">
        <v>29</v>
      </c>
      <c r="B16" s="3">
        <v>7308.76</v>
      </c>
      <c r="C16" s="3"/>
      <c r="D16" s="3">
        <v>1445.94</v>
      </c>
      <c r="E16" s="3"/>
      <c r="F16" s="8">
        <v>3691.54</v>
      </c>
      <c r="G16" s="9">
        <v>159.35</v>
      </c>
      <c r="H16" s="9">
        <v>648.9</v>
      </c>
      <c r="I16" s="3">
        <f t="shared" si="0"/>
        <v>13254.490000000002</v>
      </c>
      <c r="J16" s="8">
        <v>11614</v>
      </c>
      <c r="K16" s="3"/>
      <c r="L16" s="8">
        <f t="shared" si="1"/>
        <v>11614</v>
      </c>
      <c r="M16" s="8">
        <f t="shared" si="2"/>
        <v>1640.4900000000016</v>
      </c>
    </row>
    <row r="17" spans="1:13">
      <c r="A17" s="3" t="s">
        <v>30</v>
      </c>
      <c r="B17" s="3">
        <v>7308.76</v>
      </c>
      <c r="C17" s="3"/>
      <c r="D17" s="3">
        <v>1148.17</v>
      </c>
      <c r="E17" s="3"/>
      <c r="F17" s="8">
        <v>4681.62</v>
      </c>
      <c r="G17" s="9">
        <v>159.35</v>
      </c>
      <c r="H17" s="9">
        <v>648.9</v>
      </c>
      <c r="I17" s="3">
        <f t="shared" si="0"/>
        <v>13946.8</v>
      </c>
      <c r="J17" s="8">
        <v>6221</v>
      </c>
      <c r="K17" s="3"/>
      <c r="L17" s="8">
        <f t="shared" si="1"/>
        <v>6221</v>
      </c>
      <c r="M17" s="8">
        <f t="shared" si="2"/>
        <v>7725.7999999999993</v>
      </c>
    </row>
    <row r="18" spans="1:13">
      <c r="A18" s="3" t="s">
        <v>31</v>
      </c>
      <c r="B18" s="3">
        <v>7308.76</v>
      </c>
      <c r="C18" s="3"/>
      <c r="D18" s="3">
        <v>1425.17</v>
      </c>
      <c r="E18" s="3"/>
      <c r="F18" s="8">
        <v>3638.5</v>
      </c>
      <c r="G18" s="9">
        <v>159.35</v>
      </c>
      <c r="H18" s="9">
        <v>648.9</v>
      </c>
      <c r="I18" s="3">
        <f t="shared" si="0"/>
        <v>13180.68</v>
      </c>
      <c r="J18" s="8">
        <v>15377.82</v>
      </c>
      <c r="K18" s="3"/>
      <c r="L18" s="8">
        <f t="shared" si="1"/>
        <v>15377.82</v>
      </c>
      <c r="M18" s="8">
        <f t="shared" si="2"/>
        <v>-2197.1399999999994</v>
      </c>
    </row>
    <row r="19" spans="1:13">
      <c r="A19" s="3" t="s">
        <v>32</v>
      </c>
      <c r="B19" s="3">
        <f>SUM(B7:B18)</f>
        <v>85568.01999999999</v>
      </c>
      <c r="C19" s="3"/>
      <c r="D19" s="3">
        <f>SUM(D7:D18)</f>
        <v>15903.210000000003</v>
      </c>
      <c r="E19" s="3"/>
      <c r="F19" s="8">
        <f>SUM(F7:F18)</f>
        <v>41693.980000000003</v>
      </c>
      <c r="G19" s="9">
        <f>SUM(G7:G18)</f>
        <v>1462.4899999999998</v>
      </c>
      <c r="H19" s="9">
        <f>SUM(H7:H18)</f>
        <v>7726.9699999999984</v>
      </c>
      <c r="I19" s="3">
        <f>SUM(I7:I18)</f>
        <v>152354.67000000001</v>
      </c>
      <c r="J19" s="8">
        <f>SUM(J6:J18)</f>
        <v>96377.76999999999</v>
      </c>
      <c r="K19" s="3"/>
      <c r="L19" s="8">
        <f>SUM(L7:L18)</f>
        <v>141328.68</v>
      </c>
      <c r="M19" s="8">
        <f>I19-J19</f>
        <v>55976.900000000023</v>
      </c>
    </row>
    <row r="20" spans="1:13">
      <c r="A20" s="58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</row>
    <row r="21" spans="1:13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</row>
    <row r="22" spans="1:1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M21"/>
  <sheetViews>
    <sheetView workbookViewId="0">
      <selection activeCell="J19" sqref="J19"/>
    </sheetView>
  </sheetViews>
  <sheetFormatPr defaultRowHeight="15"/>
  <cols>
    <col min="10" max="10" width="10.5703125" bestFit="1" customWidth="1"/>
  </cols>
  <sheetData>
    <row r="1" spans="1:13">
      <c r="A1" s="70" t="s">
        <v>218</v>
      </c>
      <c r="B1" s="70"/>
      <c r="C1" s="70"/>
      <c r="D1" s="70"/>
      <c r="E1" s="70"/>
      <c r="F1" s="70" t="s">
        <v>113</v>
      </c>
      <c r="G1" s="70"/>
      <c r="H1" s="70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5</v>
      </c>
      <c r="B3" s="2"/>
      <c r="C3" s="2" t="s">
        <v>6</v>
      </c>
      <c r="D3" s="2">
        <v>857.55</v>
      </c>
      <c r="E3" s="3"/>
      <c r="F3" s="2"/>
      <c r="G3" s="70"/>
      <c r="H3" s="70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8</v>
      </c>
      <c r="B5" s="5" t="s">
        <v>9</v>
      </c>
      <c r="C5" s="6" t="s">
        <v>10</v>
      </c>
      <c r="D5" s="6" t="s">
        <v>11</v>
      </c>
      <c r="E5" s="6" t="s">
        <v>12</v>
      </c>
      <c r="F5" s="6" t="s">
        <v>34</v>
      </c>
      <c r="G5" s="6" t="s">
        <v>35</v>
      </c>
      <c r="H5" s="6" t="s">
        <v>15</v>
      </c>
      <c r="I5" s="6" t="s">
        <v>16</v>
      </c>
      <c r="J5" s="6" t="s">
        <v>17</v>
      </c>
      <c r="K5" s="6"/>
      <c r="L5" s="6" t="s">
        <v>46</v>
      </c>
      <c r="M5" s="7" t="s">
        <v>19</v>
      </c>
    </row>
    <row r="6" spans="1:13">
      <c r="A6" s="4"/>
      <c r="B6" s="5"/>
      <c r="C6" s="6"/>
      <c r="D6" s="6"/>
      <c r="E6" s="6"/>
      <c r="F6" s="6"/>
      <c r="G6" s="6"/>
      <c r="H6" s="6"/>
      <c r="I6" s="6"/>
      <c r="J6" s="6">
        <v>-12667.78</v>
      </c>
      <c r="K6" s="6"/>
      <c r="L6" s="6"/>
      <c r="M6" s="7"/>
    </row>
    <row r="7" spans="1:13">
      <c r="A7" s="3" t="s">
        <v>20</v>
      </c>
      <c r="B7" s="3">
        <v>6491.66</v>
      </c>
      <c r="C7" s="3"/>
      <c r="D7" s="3">
        <v>1010.8</v>
      </c>
      <c r="E7" s="3"/>
      <c r="F7" s="8">
        <v>2574.14</v>
      </c>
      <c r="G7" s="3">
        <v>171.51</v>
      </c>
      <c r="H7" s="3">
        <v>600.29</v>
      </c>
      <c r="I7" s="3">
        <f>SUM(B7:H7)</f>
        <v>10848.400000000001</v>
      </c>
      <c r="J7" s="8">
        <v>9641</v>
      </c>
      <c r="K7" s="3"/>
      <c r="L7" s="8">
        <f>SUM(J7:K7)</f>
        <v>9641</v>
      </c>
      <c r="M7" s="8">
        <f>I7-L7</f>
        <v>1207.4000000000015</v>
      </c>
    </row>
    <row r="8" spans="1:13">
      <c r="A8" s="3" t="s">
        <v>21</v>
      </c>
      <c r="B8" s="3">
        <v>6491.66</v>
      </c>
      <c r="C8" s="3"/>
      <c r="D8" s="3">
        <v>1050.7</v>
      </c>
      <c r="E8" s="3"/>
      <c r="F8" s="3">
        <v>2357.37</v>
      </c>
      <c r="G8" s="3">
        <v>171.51</v>
      </c>
      <c r="H8" s="9">
        <v>600.29</v>
      </c>
      <c r="I8" s="3">
        <f t="shared" ref="I8:I18" si="0">SUM(B8:H8)</f>
        <v>10671.529999999999</v>
      </c>
      <c r="J8" s="8">
        <v>10421.969999999999</v>
      </c>
      <c r="K8" s="3"/>
      <c r="L8" s="8">
        <f t="shared" ref="L8:L18" si="1">SUM(J8:K8)</f>
        <v>10421.969999999999</v>
      </c>
      <c r="M8" s="8">
        <f t="shared" ref="M8:M18" si="2">I8-L8</f>
        <v>249.55999999999949</v>
      </c>
    </row>
    <row r="9" spans="1:13">
      <c r="A9" s="3" t="s">
        <v>22</v>
      </c>
      <c r="B9" s="3">
        <v>6491.66</v>
      </c>
      <c r="C9" s="3"/>
      <c r="D9" s="3">
        <v>1263.5</v>
      </c>
      <c r="E9" s="3"/>
      <c r="F9" s="3">
        <v>3048.32</v>
      </c>
      <c r="G9" s="3">
        <v>171.51</v>
      </c>
      <c r="H9" s="9">
        <v>600.29</v>
      </c>
      <c r="I9" s="3">
        <f t="shared" si="0"/>
        <v>11575.279999999999</v>
      </c>
      <c r="J9" s="8">
        <v>10392.59</v>
      </c>
      <c r="K9" s="3"/>
      <c r="L9" s="8">
        <f t="shared" si="1"/>
        <v>10392.59</v>
      </c>
      <c r="M9" s="8">
        <f t="shared" si="2"/>
        <v>1182.6899999999987</v>
      </c>
    </row>
    <row r="10" spans="1:13">
      <c r="A10" s="3" t="s">
        <v>23</v>
      </c>
      <c r="B10" s="3">
        <v>6491.66</v>
      </c>
      <c r="C10" s="3"/>
      <c r="D10" s="3">
        <v>984</v>
      </c>
      <c r="E10" s="3"/>
      <c r="F10" s="3">
        <v>2506.4</v>
      </c>
      <c r="G10" s="3">
        <v>171.51</v>
      </c>
      <c r="H10" s="9">
        <v>600.29</v>
      </c>
      <c r="I10" s="3">
        <f t="shared" si="0"/>
        <v>10753.86</v>
      </c>
      <c r="J10" s="8">
        <v>8868.67</v>
      </c>
      <c r="K10" s="3"/>
      <c r="L10" s="8">
        <f t="shared" si="1"/>
        <v>8868.67</v>
      </c>
      <c r="M10" s="8">
        <f t="shared" si="2"/>
        <v>1885.1900000000005</v>
      </c>
    </row>
    <row r="11" spans="1:13">
      <c r="A11" s="3" t="s">
        <v>24</v>
      </c>
      <c r="B11" s="3">
        <v>6491.66</v>
      </c>
      <c r="C11" s="3"/>
      <c r="D11" s="3">
        <v>1103.9000000000001</v>
      </c>
      <c r="E11" s="3"/>
      <c r="F11" s="8">
        <v>2709.62</v>
      </c>
      <c r="G11" s="3">
        <v>171.51</v>
      </c>
      <c r="H11" s="9">
        <v>600.29</v>
      </c>
      <c r="I11" s="3">
        <f t="shared" si="0"/>
        <v>11076.98</v>
      </c>
      <c r="J11" s="8">
        <v>8069.43</v>
      </c>
      <c r="K11" s="3"/>
      <c r="L11" s="8">
        <f t="shared" si="1"/>
        <v>8069.43</v>
      </c>
      <c r="M11" s="8">
        <f t="shared" si="2"/>
        <v>3007.5499999999993</v>
      </c>
    </row>
    <row r="12" spans="1:13">
      <c r="A12" s="3" t="s">
        <v>25</v>
      </c>
      <c r="B12" s="3">
        <v>6491.64</v>
      </c>
      <c r="C12" s="3"/>
      <c r="D12" s="3">
        <v>1330</v>
      </c>
      <c r="E12" s="3"/>
      <c r="F12" s="8">
        <v>3387.02</v>
      </c>
      <c r="G12" s="9">
        <v>153.91</v>
      </c>
      <c r="H12" s="9">
        <v>600.29</v>
      </c>
      <c r="I12" s="3">
        <f t="shared" si="0"/>
        <v>11962.86</v>
      </c>
      <c r="J12" s="8">
        <v>11717.81</v>
      </c>
      <c r="K12" s="3"/>
      <c r="L12" s="8">
        <f t="shared" si="1"/>
        <v>11717.81</v>
      </c>
      <c r="M12" s="8">
        <f t="shared" si="2"/>
        <v>245.05000000000109</v>
      </c>
    </row>
    <row r="13" spans="1:13">
      <c r="A13" s="3" t="s">
        <v>26</v>
      </c>
      <c r="B13" s="3">
        <v>6491.64</v>
      </c>
      <c r="C13" s="3"/>
      <c r="D13" s="3">
        <v>1863.15</v>
      </c>
      <c r="E13" s="3"/>
      <c r="F13" s="8">
        <v>4572.47</v>
      </c>
      <c r="G13" s="9">
        <v>153.91</v>
      </c>
      <c r="H13" s="9">
        <v>600.29</v>
      </c>
      <c r="I13" s="3">
        <f t="shared" si="0"/>
        <v>13681.460000000003</v>
      </c>
      <c r="J13" s="8">
        <v>13849.055</v>
      </c>
      <c r="K13" s="3"/>
      <c r="L13" s="8">
        <f t="shared" si="1"/>
        <v>13849.055</v>
      </c>
      <c r="M13" s="8">
        <f t="shared" si="2"/>
        <v>-167.59499999999753</v>
      </c>
    </row>
    <row r="14" spans="1:13">
      <c r="A14" s="3" t="s">
        <v>27</v>
      </c>
      <c r="B14" s="3">
        <v>6774.65</v>
      </c>
      <c r="C14" s="3"/>
      <c r="D14" s="3">
        <v>1038.75</v>
      </c>
      <c r="E14" s="3"/>
      <c r="F14" s="8">
        <v>2660.36</v>
      </c>
      <c r="G14" s="9">
        <v>153.91</v>
      </c>
      <c r="H14" s="9">
        <v>626.03</v>
      </c>
      <c r="I14" s="3">
        <f t="shared" si="0"/>
        <v>11253.7</v>
      </c>
      <c r="J14" s="8">
        <v>11139.99</v>
      </c>
      <c r="K14" s="3"/>
      <c r="L14" s="8">
        <f t="shared" si="1"/>
        <v>11139.99</v>
      </c>
      <c r="M14" s="8">
        <f t="shared" si="2"/>
        <v>113.71000000000095</v>
      </c>
    </row>
    <row r="15" spans="1:13">
      <c r="A15" s="3" t="s">
        <v>28</v>
      </c>
      <c r="B15" s="3">
        <v>6774.65</v>
      </c>
      <c r="C15" s="3"/>
      <c r="D15" s="3">
        <v>1240.96</v>
      </c>
      <c r="E15" s="3"/>
      <c r="F15" s="8">
        <v>3168.22</v>
      </c>
      <c r="G15" s="9">
        <v>153.91</v>
      </c>
      <c r="H15" s="9">
        <v>626.03</v>
      </c>
      <c r="I15" s="3">
        <f t="shared" si="0"/>
        <v>11963.77</v>
      </c>
      <c r="J15" s="8">
        <v>15173.58</v>
      </c>
      <c r="K15" s="3"/>
      <c r="L15" s="8">
        <f t="shared" si="1"/>
        <v>15173.58</v>
      </c>
      <c r="M15" s="8">
        <f t="shared" si="2"/>
        <v>-3209.8099999999995</v>
      </c>
    </row>
    <row r="16" spans="1:13">
      <c r="A16" s="3" t="s">
        <v>29</v>
      </c>
      <c r="B16" s="3">
        <v>6774.65</v>
      </c>
      <c r="C16" s="3"/>
      <c r="D16" s="3">
        <v>1254.81</v>
      </c>
      <c r="E16" s="3"/>
      <c r="F16" s="8">
        <v>3203.58</v>
      </c>
      <c r="G16" s="9">
        <v>153.91</v>
      </c>
      <c r="H16" s="9">
        <v>626.03</v>
      </c>
      <c r="I16" s="3">
        <f t="shared" si="0"/>
        <v>12012.98</v>
      </c>
      <c r="J16" s="8">
        <v>12985.44</v>
      </c>
      <c r="K16" s="3"/>
      <c r="L16" s="8">
        <f t="shared" si="1"/>
        <v>12985.44</v>
      </c>
      <c r="M16" s="8">
        <f t="shared" si="2"/>
        <v>-972.46000000000095</v>
      </c>
    </row>
    <row r="17" spans="1:13">
      <c r="A17" s="3" t="s">
        <v>30</v>
      </c>
      <c r="B17" s="3">
        <v>6774.65</v>
      </c>
      <c r="C17" s="3"/>
      <c r="D17" s="3">
        <v>1047.06</v>
      </c>
      <c r="E17" s="3"/>
      <c r="F17" s="8">
        <v>2673.18</v>
      </c>
      <c r="G17" s="9">
        <v>153.91</v>
      </c>
      <c r="H17" s="9">
        <v>626.03</v>
      </c>
      <c r="I17" s="3">
        <f t="shared" si="0"/>
        <v>11274.83</v>
      </c>
      <c r="J17" s="8">
        <v>10337.24</v>
      </c>
      <c r="K17" s="3"/>
      <c r="L17" s="8">
        <f t="shared" si="1"/>
        <v>10337.24</v>
      </c>
      <c r="M17" s="8">
        <f t="shared" si="2"/>
        <v>937.59000000000015</v>
      </c>
    </row>
    <row r="18" spans="1:13">
      <c r="A18" s="3" t="s">
        <v>31</v>
      </c>
      <c r="B18" s="3">
        <v>6774.65</v>
      </c>
      <c r="C18" s="3"/>
      <c r="D18" s="3">
        <v>2459.7600000000002</v>
      </c>
      <c r="E18" s="3"/>
      <c r="F18" s="8">
        <v>6279.94</v>
      </c>
      <c r="G18" s="9">
        <v>153.91</v>
      </c>
      <c r="H18" s="9">
        <v>626.03</v>
      </c>
      <c r="I18" s="3">
        <f t="shared" si="0"/>
        <v>16294.289999999999</v>
      </c>
      <c r="J18" s="8">
        <v>24140.639999999999</v>
      </c>
      <c r="K18" s="3"/>
      <c r="L18" s="8">
        <f t="shared" si="1"/>
        <v>24140.639999999999</v>
      </c>
      <c r="M18" s="8">
        <f t="shared" si="2"/>
        <v>-7846.35</v>
      </c>
    </row>
    <row r="19" spans="1:13" ht="14.25" customHeight="1">
      <c r="A19" s="10" t="s">
        <v>32</v>
      </c>
      <c r="B19" s="3">
        <f>SUM(B7:B18)</f>
        <v>79314.829999999987</v>
      </c>
      <c r="C19" s="3">
        <f>SUM(C7:C13)</f>
        <v>0</v>
      </c>
      <c r="D19" s="3">
        <f>SUM(D7:D18)</f>
        <v>15647.389999999998</v>
      </c>
      <c r="E19" s="3">
        <f>SUM(E7:E13)</f>
        <v>0</v>
      </c>
      <c r="F19" s="8">
        <f>SUM(F7:F18)</f>
        <v>39140.620000000003</v>
      </c>
      <c r="G19" s="3">
        <f>SUM(G7:G18)</f>
        <v>1934.9200000000003</v>
      </c>
      <c r="H19" s="3">
        <f>SUM(H7:H18)</f>
        <v>7332.1799999999985</v>
      </c>
      <c r="I19" s="3">
        <f>SUM(I7:I18)</f>
        <v>143369.94</v>
      </c>
      <c r="J19" s="8">
        <f>SUM(J6:J18)</f>
        <v>134069.63500000001</v>
      </c>
      <c r="K19" s="3">
        <f>SUM(K7:K13)</f>
        <v>0</v>
      </c>
      <c r="L19" s="3">
        <f>SUM(L7:L18)</f>
        <v>146737.41500000001</v>
      </c>
      <c r="M19" s="8">
        <f>I19-J19</f>
        <v>9300.304999999993</v>
      </c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>
  <dimension ref="A1:M21"/>
  <sheetViews>
    <sheetView workbookViewId="0">
      <selection activeCell="J19" sqref="J19"/>
    </sheetView>
  </sheetViews>
  <sheetFormatPr defaultRowHeight="15"/>
  <cols>
    <col min="10" max="10" width="9.5703125" bestFit="1" customWidth="1"/>
  </cols>
  <sheetData>
    <row r="1" spans="1:13">
      <c r="A1" s="70" t="s">
        <v>208</v>
      </c>
      <c r="B1" s="70"/>
      <c r="C1" s="70"/>
      <c r="D1" s="70"/>
      <c r="E1" s="70"/>
      <c r="F1" s="70" t="s">
        <v>114</v>
      </c>
      <c r="G1" s="70"/>
      <c r="H1" s="70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5</v>
      </c>
      <c r="B3" s="2"/>
      <c r="C3" s="2" t="s">
        <v>6</v>
      </c>
      <c r="D3" s="2">
        <v>868.9</v>
      </c>
      <c r="E3" s="3" t="s">
        <v>7</v>
      </c>
      <c r="F3" s="2"/>
      <c r="G3" s="70"/>
      <c r="H3" s="70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8</v>
      </c>
      <c r="B5" s="5" t="s">
        <v>9</v>
      </c>
      <c r="C5" s="6" t="s">
        <v>10</v>
      </c>
      <c r="D5" s="6" t="s">
        <v>11</v>
      </c>
      <c r="E5" s="6" t="s">
        <v>12</v>
      </c>
      <c r="F5" s="6" t="s">
        <v>34</v>
      </c>
      <c r="G5" s="6" t="s">
        <v>35</v>
      </c>
      <c r="H5" s="6" t="s">
        <v>15</v>
      </c>
      <c r="I5" s="6" t="s">
        <v>43</v>
      </c>
      <c r="J5" s="6" t="s">
        <v>17</v>
      </c>
      <c r="K5" s="6"/>
      <c r="L5" s="6" t="s">
        <v>18</v>
      </c>
      <c r="M5" s="7" t="s">
        <v>19</v>
      </c>
    </row>
    <row r="6" spans="1:13">
      <c r="A6" s="4"/>
      <c r="B6" s="5"/>
      <c r="C6" s="6"/>
      <c r="D6" s="6"/>
      <c r="E6" s="6"/>
      <c r="F6" s="6"/>
      <c r="G6" s="6"/>
      <c r="H6" s="6"/>
      <c r="I6" s="6"/>
      <c r="J6" s="64">
        <v>-23662.98</v>
      </c>
      <c r="K6" s="6"/>
      <c r="L6" s="6"/>
      <c r="M6" s="7"/>
    </row>
    <row r="7" spans="1:13">
      <c r="A7" s="3" t="s">
        <v>20</v>
      </c>
      <c r="B7" s="3">
        <v>6577.57</v>
      </c>
      <c r="C7" s="3"/>
      <c r="D7" s="3">
        <v>984.2</v>
      </c>
      <c r="E7" s="3"/>
      <c r="F7" s="8">
        <v>2506.4</v>
      </c>
      <c r="G7" s="3">
        <v>173.78</v>
      </c>
      <c r="H7" s="3">
        <v>608.23</v>
      </c>
      <c r="I7" s="3">
        <f t="shared" ref="I7:I12" si="0">SUM(B7:H7)</f>
        <v>10850.18</v>
      </c>
      <c r="J7" s="51">
        <v>6700.58</v>
      </c>
      <c r="K7" s="3"/>
      <c r="L7" s="8">
        <v>6700.58</v>
      </c>
      <c r="M7" s="8">
        <f>I7-L7</f>
        <v>4149.6000000000004</v>
      </c>
    </row>
    <row r="8" spans="1:13">
      <c r="A8" s="3" t="s">
        <v>21</v>
      </c>
      <c r="B8" s="3">
        <v>6577.57</v>
      </c>
      <c r="C8" s="3"/>
      <c r="D8" s="3">
        <v>1457.68</v>
      </c>
      <c r="E8" s="3"/>
      <c r="F8" s="3">
        <v>3827.33</v>
      </c>
      <c r="G8" s="9">
        <v>173.78</v>
      </c>
      <c r="H8" s="9">
        <v>608.23</v>
      </c>
      <c r="I8" s="3">
        <f t="shared" si="0"/>
        <v>12644.59</v>
      </c>
      <c r="J8" s="8">
        <v>13918.84</v>
      </c>
      <c r="K8" s="3"/>
      <c r="L8" s="8">
        <f t="shared" ref="L8:L18" si="1">SUM(J8:K8)</f>
        <v>13918.84</v>
      </c>
      <c r="M8" s="8">
        <f t="shared" ref="M8:M17" si="2">I8-L8</f>
        <v>-1274.25</v>
      </c>
    </row>
    <row r="9" spans="1:13">
      <c r="A9" s="3" t="s">
        <v>22</v>
      </c>
      <c r="B9" s="3">
        <v>6577.57</v>
      </c>
      <c r="C9" s="3"/>
      <c r="D9" s="3">
        <v>1183.7</v>
      </c>
      <c r="E9" s="3"/>
      <c r="F9" s="3">
        <v>3014.45</v>
      </c>
      <c r="G9" s="9">
        <v>173.78</v>
      </c>
      <c r="H9" s="9">
        <v>608.23</v>
      </c>
      <c r="I9" s="3">
        <f t="shared" si="0"/>
        <v>11557.73</v>
      </c>
      <c r="J9" s="8">
        <v>8449.66</v>
      </c>
      <c r="K9" s="3"/>
      <c r="L9" s="8">
        <f>SUM(J9:K9)</f>
        <v>8449.66</v>
      </c>
      <c r="M9" s="8">
        <f t="shared" si="2"/>
        <v>3108.0699999999997</v>
      </c>
    </row>
    <row r="10" spans="1:13">
      <c r="A10" s="3" t="s">
        <v>23</v>
      </c>
      <c r="B10" s="3">
        <v>6577.57</v>
      </c>
      <c r="C10" s="3"/>
      <c r="D10" s="3">
        <v>1098.3800000000001</v>
      </c>
      <c r="E10" s="3"/>
      <c r="F10" s="3">
        <v>2967.03</v>
      </c>
      <c r="G10" s="9">
        <v>173.78</v>
      </c>
      <c r="H10" s="9">
        <v>608.23</v>
      </c>
      <c r="I10" s="3">
        <f t="shared" si="0"/>
        <v>11424.99</v>
      </c>
      <c r="J10" s="8">
        <v>15043.77</v>
      </c>
      <c r="K10" s="3"/>
      <c r="L10" s="8">
        <f t="shared" si="1"/>
        <v>15043.77</v>
      </c>
      <c r="M10" s="8">
        <f t="shared" si="2"/>
        <v>-3618.7800000000007</v>
      </c>
    </row>
    <row r="11" spans="1:13">
      <c r="A11" s="3" t="s">
        <v>24</v>
      </c>
      <c r="B11" s="3">
        <v>6577.57</v>
      </c>
      <c r="C11" s="3"/>
      <c r="D11" s="3">
        <v>899.08</v>
      </c>
      <c r="E11" s="3"/>
      <c r="F11" s="8">
        <v>2289.63</v>
      </c>
      <c r="G11" s="9">
        <v>173.78</v>
      </c>
      <c r="H11" s="9">
        <v>608.23</v>
      </c>
      <c r="I11" s="3">
        <f t="shared" si="0"/>
        <v>10548.289999999999</v>
      </c>
      <c r="J11" s="8">
        <v>4489.82</v>
      </c>
      <c r="K11" s="3"/>
      <c r="L11" s="8">
        <f t="shared" si="1"/>
        <v>4489.82</v>
      </c>
      <c r="M11" s="8">
        <f t="shared" si="2"/>
        <v>6058.4699999999993</v>
      </c>
    </row>
    <row r="12" spans="1:13">
      <c r="A12" s="3" t="s">
        <v>25</v>
      </c>
      <c r="B12" s="3">
        <v>6568.48</v>
      </c>
      <c r="C12" s="3"/>
      <c r="D12" s="3">
        <v>1244.8800000000001</v>
      </c>
      <c r="E12" s="3"/>
      <c r="F12" s="8">
        <v>3305.73</v>
      </c>
      <c r="G12" s="9">
        <v>110.2</v>
      </c>
      <c r="H12" s="9">
        <v>603.39</v>
      </c>
      <c r="I12" s="3">
        <f t="shared" si="0"/>
        <v>11832.68</v>
      </c>
      <c r="J12" s="8">
        <v>8710</v>
      </c>
      <c r="K12" s="3"/>
      <c r="L12" s="8">
        <f t="shared" si="1"/>
        <v>8710</v>
      </c>
      <c r="M12" s="8">
        <f t="shared" si="2"/>
        <v>3122.6800000000003</v>
      </c>
    </row>
    <row r="13" spans="1:13">
      <c r="A13" s="3" t="s">
        <v>26</v>
      </c>
      <c r="B13" s="3">
        <v>6568.48</v>
      </c>
      <c r="C13" s="3"/>
      <c r="D13" s="3">
        <v>1407.77</v>
      </c>
      <c r="E13" s="3"/>
      <c r="F13" s="8">
        <v>3461.53</v>
      </c>
      <c r="G13" s="9">
        <v>110.2</v>
      </c>
      <c r="H13" s="9">
        <v>603.39</v>
      </c>
      <c r="I13" s="3">
        <f t="shared" ref="I13:I18" si="3">SUM(B13:H13)</f>
        <v>12151.37</v>
      </c>
      <c r="J13" s="8">
        <v>13079.28</v>
      </c>
      <c r="K13" s="3"/>
      <c r="L13" s="8">
        <f t="shared" si="1"/>
        <v>13079.28</v>
      </c>
      <c r="M13" s="8">
        <f t="shared" si="2"/>
        <v>-927.90999999999985</v>
      </c>
    </row>
    <row r="14" spans="1:13">
      <c r="A14" s="3" t="s">
        <v>27</v>
      </c>
      <c r="B14" s="3">
        <v>6854.83</v>
      </c>
      <c r="C14" s="3"/>
      <c r="D14" s="3">
        <v>1484.72</v>
      </c>
      <c r="E14" s="3"/>
      <c r="F14" s="8">
        <v>3816.16</v>
      </c>
      <c r="G14" s="9">
        <v>110.2</v>
      </c>
      <c r="H14" s="9">
        <v>633.42999999999995</v>
      </c>
      <c r="I14" s="3">
        <f t="shared" si="3"/>
        <v>12899.34</v>
      </c>
      <c r="J14" s="8">
        <v>15864.44</v>
      </c>
      <c r="K14" s="3"/>
      <c r="L14" s="8">
        <f t="shared" si="1"/>
        <v>15864.44</v>
      </c>
      <c r="M14" s="8">
        <f t="shared" si="2"/>
        <v>-2965.1000000000004</v>
      </c>
    </row>
    <row r="15" spans="1:13">
      <c r="A15" s="3" t="s">
        <v>28</v>
      </c>
      <c r="B15" s="3">
        <v>6854.83</v>
      </c>
      <c r="C15" s="3"/>
      <c r="D15" s="3">
        <v>1180.02</v>
      </c>
      <c r="E15" s="3"/>
      <c r="F15" s="8">
        <v>3015.84</v>
      </c>
      <c r="G15" s="9">
        <v>110.2</v>
      </c>
      <c r="H15" s="9">
        <v>633.42999999999995</v>
      </c>
      <c r="I15" s="3">
        <f t="shared" si="3"/>
        <v>11794.320000000002</v>
      </c>
      <c r="J15" s="8">
        <v>23506.7</v>
      </c>
      <c r="K15" s="3"/>
      <c r="L15" s="8">
        <f t="shared" si="1"/>
        <v>23506.7</v>
      </c>
      <c r="M15" s="8">
        <f t="shared" si="2"/>
        <v>-11712.38</v>
      </c>
    </row>
    <row r="16" spans="1:13">
      <c r="A16" s="3" t="s">
        <v>29</v>
      </c>
      <c r="B16" s="3">
        <v>6854.83</v>
      </c>
      <c r="C16" s="3"/>
      <c r="D16" s="3">
        <v>1368.38</v>
      </c>
      <c r="E16" s="3"/>
      <c r="F16" s="8">
        <v>3493.54</v>
      </c>
      <c r="G16" s="9">
        <v>110.2</v>
      </c>
      <c r="H16" s="9">
        <v>633.42999999999995</v>
      </c>
      <c r="I16" s="3">
        <f t="shared" si="3"/>
        <v>12460.380000000001</v>
      </c>
      <c r="J16" s="8">
        <v>17962.509999999998</v>
      </c>
      <c r="K16" s="3"/>
      <c r="L16" s="8">
        <f t="shared" si="1"/>
        <v>17962.509999999998</v>
      </c>
      <c r="M16" s="8">
        <f t="shared" si="2"/>
        <v>-5502.1299999999974</v>
      </c>
    </row>
    <row r="17" spans="1:13">
      <c r="A17" s="3" t="s">
        <v>30</v>
      </c>
      <c r="B17" s="3">
        <v>6854.83</v>
      </c>
      <c r="C17" s="3"/>
      <c r="D17" s="3">
        <v>1396.08</v>
      </c>
      <c r="E17" s="3"/>
      <c r="F17" s="8">
        <v>3564.26</v>
      </c>
      <c r="G17" s="9">
        <v>110.2</v>
      </c>
      <c r="H17" s="9">
        <v>633.42999999999995</v>
      </c>
      <c r="I17" s="3">
        <f t="shared" si="3"/>
        <v>12558.800000000001</v>
      </c>
      <c r="J17" s="8">
        <v>16262.88</v>
      </c>
      <c r="K17" s="3"/>
      <c r="L17" s="8">
        <f t="shared" si="1"/>
        <v>16262.88</v>
      </c>
      <c r="M17" s="8">
        <f t="shared" si="2"/>
        <v>-3704.0799999999981</v>
      </c>
    </row>
    <row r="18" spans="1:13">
      <c r="A18" s="3" t="s">
        <v>31</v>
      </c>
      <c r="B18" s="3">
        <v>6854.83</v>
      </c>
      <c r="C18" s="3"/>
      <c r="D18" s="3">
        <v>1174.48</v>
      </c>
      <c r="E18" s="3"/>
      <c r="F18" s="8">
        <v>2998.53</v>
      </c>
      <c r="G18" s="9">
        <v>110.2</v>
      </c>
      <c r="H18" s="9">
        <v>633.42999999999995</v>
      </c>
      <c r="I18" s="3">
        <f t="shared" si="3"/>
        <v>11771.470000000001</v>
      </c>
      <c r="J18" s="8">
        <v>12247.07</v>
      </c>
      <c r="K18" s="3"/>
      <c r="L18" s="8">
        <f t="shared" si="1"/>
        <v>12247.07</v>
      </c>
      <c r="M18" s="8">
        <f>I18-L18</f>
        <v>-475.59999999999854</v>
      </c>
    </row>
    <row r="19" spans="1:13">
      <c r="A19" s="10" t="s">
        <v>32</v>
      </c>
      <c r="B19" s="3">
        <f>SUM(B7:B18)</f>
        <v>80298.960000000006</v>
      </c>
      <c r="C19" s="3">
        <f>SUM(C7:C13)</f>
        <v>0</v>
      </c>
      <c r="D19" s="3">
        <f>SUM(D7:D18)</f>
        <v>14879.37</v>
      </c>
      <c r="E19" s="3">
        <f>SUM(E7:E13)</f>
        <v>0</v>
      </c>
      <c r="F19" s="8">
        <f>SUM(F7:F18)</f>
        <v>38260.43</v>
      </c>
      <c r="G19" s="9">
        <f>SUM(G7:G18)</f>
        <v>1640.3000000000002</v>
      </c>
      <c r="H19" s="3">
        <f>SUM(H7:H18)</f>
        <v>7415.0800000000017</v>
      </c>
      <c r="I19" s="3">
        <f>SUM(I7:I18)</f>
        <v>142494.14000000001</v>
      </c>
      <c r="J19" s="8">
        <f>SUM(J6:J18)</f>
        <v>132572.57</v>
      </c>
      <c r="K19" s="3">
        <f>SUM(K7:K13)</f>
        <v>0</v>
      </c>
      <c r="L19" s="3">
        <f>SUM(L7:L18)</f>
        <v>156235.54999999999</v>
      </c>
      <c r="M19" s="8">
        <f>I19-J19</f>
        <v>9921.570000000007</v>
      </c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>
  <dimension ref="A1:N21"/>
  <sheetViews>
    <sheetView workbookViewId="0">
      <selection activeCell="J19" sqref="J19"/>
    </sheetView>
  </sheetViews>
  <sheetFormatPr defaultRowHeight="15"/>
  <cols>
    <col min="10" max="10" width="9.5703125" bestFit="1" customWidth="1"/>
    <col min="11" max="11" width="8.28515625" customWidth="1"/>
    <col min="12" max="12" width="9.5703125" customWidth="1"/>
  </cols>
  <sheetData>
    <row r="1" spans="1:14">
      <c r="A1" s="70" t="s">
        <v>209</v>
      </c>
      <c r="B1" s="70"/>
      <c r="C1" s="70"/>
      <c r="D1" s="70"/>
      <c r="E1" s="70"/>
      <c r="F1" s="70" t="s">
        <v>115</v>
      </c>
      <c r="G1" s="70"/>
      <c r="H1" s="70"/>
      <c r="I1" s="1"/>
      <c r="J1" s="1"/>
      <c r="K1" s="1"/>
      <c r="L1" s="1"/>
      <c r="M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>
      <c r="A3" s="2" t="s">
        <v>5</v>
      </c>
      <c r="B3" s="2"/>
      <c r="C3" s="2" t="s">
        <v>6</v>
      </c>
      <c r="D3" s="2">
        <v>870.5</v>
      </c>
      <c r="E3" s="3" t="s">
        <v>7</v>
      </c>
      <c r="F3" s="2"/>
      <c r="G3" s="70"/>
      <c r="H3" s="70"/>
      <c r="I3" s="1"/>
      <c r="J3" s="1"/>
      <c r="K3" s="1"/>
      <c r="L3" s="1"/>
      <c r="M3" s="1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60.75">
      <c r="A5" s="30" t="s">
        <v>8</v>
      </c>
      <c r="B5" s="31" t="s">
        <v>9</v>
      </c>
      <c r="C5" s="32" t="s">
        <v>10</v>
      </c>
      <c r="D5" s="32" t="s">
        <v>11</v>
      </c>
      <c r="E5" s="32" t="s">
        <v>12</v>
      </c>
      <c r="F5" s="32" t="s">
        <v>34</v>
      </c>
      <c r="G5" s="32" t="s">
        <v>35</v>
      </c>
      <c r="H5" s="32" t="s">
        <v>36</v>
      </c>
      <c r="I5" s="32" t="s">
        <v>16</v>
      </c>
      <c r="J5" s="32" t="s">
        <v>17</v>
      </c>
      <c r="K5" s="32"/>
      <c r="L5" s="32" t="s">
        <v>37</v>
      </c>
      <c r="M5" s="33" t="s">
        <v>19</v>
      </c>
      <c r="N5" s="56"/>
    </row>
    <row r="6" spans="1:14">
      <c r="A6" s="30"/>
      <c r="B6" s="31"/>
      <c r="C6" s="32"/>
      <c r="D6" s="32"/>
      <c r="E6" s="32"/>
      <c r="F6" s="32"/>
      <c r="G6" s="32"/>
      <c r="H6" s="32"/>
      <c r="I6" s="65"/>
      <c r="J6" s="32">
        <v>-16280.09</v>
      </c>
      <c r="K6" s="32"/>
      <c r="L6" s="32"/>
      <c r="M6" s="33"/>
      <c r="N6" s="56"/>
    </row>
    <row r="7" spans="1:14">
      <c r="A7" s="3" t="s">
        <v>20</v>
      </c>
      <c r="B7" s="3">
        <v>6589.69</v>
      </c>
      <c r="C7" s="3"/>
      <c r="D7" s="3">
        <v>742.14</v>
      </c>
      <c r="E7" s="3"/>
      <c r="F7" s="8">
        <v>1889.96</v>
      </c>
      <c r="G7" s="3">
        <v>0</v>
      </c>
      <c r="H7" s="3">
        <v>609.35</v>
      </c>
      <c r="I7" s="51">
        <f t="shared" ref="I7:I12" si="0">SUM(B7:H7)</f>
        <v>9831.1400000000012</v>
      </c>
      <c r="J7" s="8">
        <v>4776</v>
      </c>
      <c r="K7" s="3"/>
      <c r="L7" s="8">
        <f>SUM(J7:K7)</f>
        <v>4776</v>
      </c>
      <c r="M7" s="3">
        <v>5974.78</v>
      </c>
      <c r="N7" s="36"/>
    </row>
    <row r="8" spans="1:14">
      <c r="A8" s="3" t="s">
        <v>21</v>
      </c>
      <c r="B8" s="3">
        <v>6589.69</v>
      </c>
      <c r="C8" s="3"/>
      <c r="D8" s="3">
        <v>1119.8599999999999</v>
      </c>
      <c r="E8" s="3"/>
      <c r="F8" s="8">
        <v>2431.88</v>
      </c>
      <c r="G8" s="3">
        <f t="shared" ref="G8:G15" si="1">G7</f>
        <v>0</v>
      </c>
      <c r="H8" s="3">
        <v>609.35</v>
      </c>
      <c r="I8" s="3">
        <f t="shared" si="0"/>
        <v>10750.78</v>
      </c>
      <c r="J8" s="8">
        <v>8931.1299999999992</v>
      </c>
      <c r="K8" s="3"/>
      <c r="L8" s="8">
        <f t="shared" ref="L8:L18" si="2">SUM(J8:K8)</f>
        <v>8931.1299999999992</v>
      </c>
      <c r="M8" s="3">
        <v>1819.65</v>
      </c>
      <c r="N8" s="36"/>
    </row>
    <row r="9" spans="1:14">
      <c r="A9" s="3" t="s">
        <v>22</v>
      </c>
      <c r="B9" s="3">
        <v>6589.69</v>
      </c>
      <c r="C9" s="3"/>
      <c r="D9" s="3">
        <v>954.94</v>
      </c>
      <c r="E9" s="3"/>
      <c r="F9" s="3">
        <v>2614.7800000000002</v>
      </c>
      <c r="G9" s="3"/>
      <c r="H9" s="3">
        <v>609.35</v>
      </c>
      <c r="I9" s="3">
        <f t="shared" si="0"/>
        <v>10768.76</v>
      </c>
      <c r="J9" s="8">
        <v>6254.5</v>
      </c>
      <c r="K9" s="3"/>
      <c r="L9" s="8">
        <f t="shared" si="2"/>
        <v>6254.5</v>
      </c>
      <c r="M9" s="8">
        <f t="shared" ref="M9:M18" si="3">I9-L9</f>
        <v>4514.26</v>
      </c>
    </row>
    <row r="10" spans="1:14">
      <c r="A10" s="3" t="s">
        <v>23</v>
      </c>
      <c r="B10" s="3">
        <v>6589.69</v>
      </c>
      <c r="C10" s="3"/>
      <c r="D10" s="3">
        <v>1106.56</v>
      </c>
      <c r="E10" s="3"/>
      <c r="F10" s="8">
        <v>2919.61</v>
      </c>
      <c r="G10" s="3">
        <f t="shared" si="1"/>
        <v>0</v>
      </c>
      <c r="H10" s="3">
        <v>609.35</v>
      </c>
      <c r="I10" s="3">
        <f t="shared" si="0"/>
        <v>11225.210000000001</v>
      </c>
      <c r="J10" s="8">
        <v>9937</v>
      </c>
      <c r="K10" s="3"/>
      <c r="L10" s="8">
        <f t="shared" si="2"/>
        <v>9937</v>
      </c>
      <c r="M10" s="8">
        <f t="shared" si="3"/>
        <v>1288.2100000000009</v>
      </c>
    </row>
    <row r="11" spans="1:14">
      <c r="A11" s="3" t="s">
        <v>24</v>
      </c>
      <c r="B11" s="3">
        <v>6589.69</v>
      </c>
      <c r="C11" s="3"/>
      <c r="D11" s="3">
        <v>1105.6600000000001</v>
      </c>
      <c r="E11" s="3"/>
      <c r="F11" s="8">
        <v>2919.61</v>
      </c>
      <c r="G11" s="3">
        <f t="shared" si="1"/>
        <v>0</v>
      </c>
      <c r="H11" s="3">
        <v>609.35</v>
      </c>
      <c r="I11" s="3">
        <f t="shared" si="0"/>
        <v>11224.31</v>
      </c>
      <c r="J11" s="8">
        <v>7134.61</v>
      </c>
      <c r="K11" s="3"/>
      <c r="L11" s="8">
        <f t="shared" si="2"/>
        <v>7134.61</v>
      </c>
      <c r="M11" s="8">
        <f t="shared" si="3"/>
        <v>4089.7</v>
      </c>
    </row>
    <row r="12" spans="1:14">
      <c r="A12" s="3" t="s">
        <v>25</v>
      </c>
      <c r="B12" s="3">
        <v>6813.76</v>
      </c>
      <c r="C12" s="3"/>
      <c r="D12" s="3">
        <v>1212.96</v>
      </c>
      <c r="E12" s="3">
        <v>56.42</v>
      </c>
      <c r="F12" s="8">
        <v>3088.96</v>
      </c>
      <c r="G12" s="3">
        <f t="shared" si="1"/>
        <v>0</v>
      </c>
      <c r="H12" s="3">
        <v>600.95000000000005</v>
      </c>
      <c r="I12" s="3">
        <f t="shared" si="0"/>
        <v>11773.050000000001</v>
      </c>
      <c r="J12" s="8">
        <v>13084.79</v>
      </c>
      <c r="K12" s="3"/>
      <c r="L12" s="8">
        <f t="shared" si="2"/>
        <v>13084.79</v>
      </c>
      <c r="M12" s="8">
        <f t="shared" si="3"/>
        <v>-1311.7399999999998</v>
      </c>
    </row>
    <row r="13" spans="1:14">
      <c r="A13" s="3" t="s">
        <v>26</v>
      </c>
      <c r="B13" s="3">
        <v>6813.76</v>
      </c>
      <c r="C13" s="3"/>
      <c r="D13" s="3">
        <v>1191.67</v>
      </c>
      <c r="E13" s="3">
        <v>58.75</v>
      </c>
      <c r="F13" s="8">
        <v>2919.61</v>
      </c>
      <c r="G13" s="3">
        <f t="shared" si="1"/>
        <v>0</v>
      </c>
      <c r="H13" s="3">
        <v>600.95000000000005</v>
      </c>
      <c r="I13" s="3">
        <f t="shared" ref="I13:I18" si="4">SUM(B13:H13)</f>
        <v>11584.740000000002</v>
      </c>
      <c r="J13" s="8">
        <v>13417.82</v>
      </c>
      <c r="K13" s="3"/>
      <c r="L13" s="8">
        <f t="shared" si="2"/>
        <v>13417.82</v>
      </c>
      <c r="M13" s="8">
        <f t="shared" si="3"/>
        <v>-1833.0799999999981</v>
      </c>
    </row>
    <row r="14" spans="1:14">
      <c r="A14" s="3" t="s">
        <v>27</v>
      </c>
      <c r="B14" s="3">
        <v>7110.79</v>
      </c>
      <c r="C14" s="3"/>
      <c r="D14" s="3">
        <v>972.27</v>
      </c>
      <c r="E14" s="3">
        <v>58.75</v>
      </c>
      <c r="F14" s="8">
        <v>2493.04</v>
      </c>
      <c r="G14" s="3">
        <f t="shared" si="1"/>
        <v>0</v>
      </c>
      <c r="H14" s="3">
        <v>626.74</v>
      </c>
      <c r="I14" s="3">
        <f t="shared" si="4"/>
        <v>11261.589999999998</v>
      </c>
      <c r="J14" s="8">
        <v>6584.27</v>
      </c>
      <c r="K14" s="3"/>
      <c r="L14" s="8">
        <f t="shared" si="2"/>
        <v>6584.27</v>
      </c>
      <c r="M14" s="8">
        <f t="shared" si="3"/>
        <v>4677.3199999999979</v>
      </c>
    </row>
    <row r="15" spans="1:14">
      <c r="A15" s="3" t="s">
        <v>28</v>
      </c>
      <c r="B15" s="3">
        <v>7110.79</v>
      </c>
      <c r="C15" s="3"/>
      <c r="D15" s="3">
        <v>1263.1199999999999</v>
      </c>
      <c r="E15" s="3"/>
      <c r="F15" s="8">
        <v>4453.76</v>
      </c>
      <c r="G15" s="3">
        <f t="shared" si="1"/>
        <v>0</v>
      </c>
      <c r="H15" s="3">
        <v>626.74</v>
      </c>
      <c r="I15" s="3">
        <f t="shared" si="4"/>
        <v>13454.41</v>
      </c>
      <c r="J15" s="8">
        <v>10259.51</v>
      </c>
      <c r="K15" s="3"/>
      <c r="L15" s="8">
        <f t="shared" si="2"/>
        <v>10259.51</v>
      </c>
      <c r="M15" s="8">
        <f t="shared" si="3"/>
        <v>3194.8999999999996</v>
      </c>
    </row>
    <row r="16" spans="1:14">
      <c r="A16" s="3" t="s">
        <v>29</v>
      </c>
      <c r="B16" s="3">
        <v>7110.79</v>
      </c>
      <c r="C16" s="3"/>
      <c r="D16" s="3">
        <v>3991.57</v>
      </c>
      <c r="E16" s="3"/>
      <c r="F16" s="8">
        <v>10190.719999999999</v>
      </c>
      <c r="G16" s="3">
        <f>G15</f>
        <v>0</v>
      </c>
      <c r="H16" s="3">
        <v>626.74</v>
      </c>
      <c r="I16" s="3">
        <f t="shared" si="4"/>
        <v>21919.820000000003</v>
      </c>
      <c r="J16" s="8">
        <v>26444</v>
      </c>
      <c r="K16" s="3"/>
      <c r="L16" s="8">
        <f t="shared" si="2"/>
        <v>26444</v>
      </c>
      <c r="M16" s="8">
        <f t="shared" si="3"/>
        <v>-4524.1799999999967</v>
      </c>
    </row>
    <row r="17" spans="1:13">
      <c r="A17" s="3" t="s">
        <v>30</v>
      </c>
      <c r="B17" s="3">
        <v>7110.79</v>
      </c>
      <c r="C17" s="3"/>
      <c r="D17" s="3">
        <v>1138.47</v>
      </c>
      <c r="E17" s="3"/>
      <c r="F17" s="8">
        <v>2715.62</v>
      </c>
      <c r="G17" s="3">
        <f>G16</f>
        <v>0</v>
      </c>
      <c r="H17" s="3">
        <v>626.74</v>
      </c>
      <c r="I17" s="3">
        <f t="shared" si="4"/>
        <v>11591.62</v>
      </c>
      <c r="J17" s="8">
        <v>9550.06</v>
      </c>
      <c r="K17" s="3"/>
      <c r="L17" s="8">
        <f t="shared" si="2"/>
        <v>9550.06</v>
      </c>
      <c r="M17" s="8">
        <f t="shared" si="3"/>
        <v>2041.5600000000013</v>
      </c>
    </row>
    <row r="18" spans="1:13">
      <c r="A18" s="3" t="s">
        <v>31</v>
      </c>
      <c r="B18" s="3">
        <v>7110.79</v>
      </c>
      <c r="C18" s="3"/>
      <c r="D18" s="3">
        <v>1360.07</v>
      </c>
      <c r="E18" s="3"/>
      <c r="F18" s="8">
        <v>3472.35</v>
      </c>
      <c r="G18" s="3">
        <f>G17</f>
        <v>0</v>
      </c>
      <c r="H18" s="3">
        <v>626.74</v>
      </c>
      <c r="I18" s="3">
        <f t="shared" si="4"/>
        <v>12569.95</v>
      </c>
      <c r="J18" s="8">
        <v>11496.29</v>
      </c>
      <c r="K18" s="3"/>
      <c r="L18" s="8">
        <f t="shared" si="2"/>
        <v>11496.29</v>
      </c>
      <c r="M18" s="8">
        <f t="shared" si="3"/>
        <v>1073.6599999999999</v>
      </c>
    </row>
    <row r="19" spans="1:13">
      <c r="A19" s="34" t="s">
        <v>32</v>
      </c>
      <c r="B19" s="3">
        <f>SUM(B7:B18)</f>
        <v>82129.919999999984</v>
      </c>
      <c r="C19" s="3">
        <f>SUM(C7:C13)</f>
        <v>0</v>
      </c>
      <c r="D19" s="3">
        <f>SUM(D7:D18)</f>
        <v>16159.289999999999</v>
      </c>
      <c r="E19" s="3">
        <f>SUM(E7:E13)</f>
        <v>115.17</v>
      </c>
      <c r="F19" s="3">
        <f>SUM(F7:F18)</f>
        <v>42109.900000000009</v>
      </c>
      <c r="G19" s="3">
        <f>SUM(G7:G15)</f>
        <v>0</v>
      </c>
      <c r="H19" s="3">
        <f>SUM(H7:H18)</f>
        <v>7382.3499999999985</v>
      </c>
      <c r="I19" s="3">
        <f>SUM(I7:I18)</f>
        <v>147955.38000000003</v>
      </c>
      <c r="J19" s="8">
        <f>SUM(J6:J18)</f>
        <v>111589.89000000001</v>
      </c>
      <c r="K19" s="3">
        <f>SUM(K7:K13)</f>
        <v>0</v>
      </c>
      <c r="L19" s="8">
        <f>SUM(L7:L18)</f>
        <v>127869.97999999998</v>
      </c>
      <c r="M19" s="8">
        <f>I19-J19</f>
        <v>36365.49000000002</v>
      </c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36"/>
      <c r="K20" s="1"/>
      <c r="L20" s="1"/>
      <c r="M20" s="1"/>
    </row>
    <row r="21" spans="1:1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>
  <dimension ref="B1:N22"/>
  <sheetViews>
    <sheetView workbookViewId="0">
      <selection activeCell="K19" sqref="K19"/>
    </sheetView>
  </sheetViews>
  <sheetFormatPr defaultRowHeight="15"/>
  <cols>
    <col min="11" max="11" width="9.28515625" bestFit="1" customWidth="1"/>
    <col min="14" max="14" width="9.5703125" bestFit="1" customWidth="1"/>
  </cols>
  <sheetData>
    <row r="1" spans="2:14">
      <c r="B1" s="70" t="s">
        <v>209</v>
      </c>
      <c r="C1" s="70"/>
      <c r="D1" s="70"/>
      <c r="E1" s="70"/>
      <c r="F1" s="70"/>
      <c r="G1" s="70" t="s">
        <v>116</v>
      </c>
      <c r="H1" s="70"/>
      <c r="I1" s="70"/>
      <c r="J1" s="1"/>
      <c r="K1" s="1"/>
      <c r="L1" s="1"/>
      <c r="M1" s="1"/>
      <c r="N1" s="1"/>
    </row>
    <row r="2" spans="2:14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>
      <c r="B3" s="2" t="s">
        <v>5</v>
      </c>
      <c r="C3" s="2"/>
      <c r="D3" s="2" t="s">
        <v>6</v>
      </c>
      <c r="E3" s="2">
        <v>708.7</v>
      </c>
      <c r="F3" s="3" t="s">
        <v>7</v>
      </c>
      <c r="G3" s="2"/>
      <c r="H3" s="70"/>
      <c r="I3" s="70"/>
      <c r="J3" s="1"/>
      <c r="K3" s="1"/>
      <c r="L3" s="1"/>
      <c r="M3" s="1"/>
      <c r="N3" s="1"/>
    </row>
    <row r="4" spans="2:14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60.75">
      <c r="B5" s="4" t="s">
        <v>8</v>
      </c>
      <c r="C5" s="5" t="s">
        <v>9</v>
      </c>
      <c r="D5" s="6" t="s">
        <v>10</v>
      </c>
      <c r="E5" s="6" t="s">
        <v>215</v>
      </c>
      <c r="F5" s="6" t="s">
        <v>12</v>
      </c>
      <c r="G5" s="6" t="s">
        <v>34</v>
      </c>
      <c r="H5" s="6" t="s">
        <v>35</v>
      </c>
      <c r="I5" s="6" t="s">
        <v>15</v>
      </c>
      <c r="J5" s="6" t="s">
        <v>16</v>
      </c>
      <c r="K5" s="6" t="s">
        <v>17</v>
      </c>
      <c r="L5" s="6"/>
      <c r="M5" s="6" t="s">
        <v>37</v>
      </c>
      <c r="N5" s="7" t="s">
        <v>19</v>
      </c>
    </row>
    <row r="6" spans="2:14">
      <c r="B6" s="4"/>
      <c r="C6" s="5"/>
      <c r="D6" s="6"/>
      <c r="E6" s="6"/>
      <c r="F6" s="6"/>
      <c r="G6" s="6"/>
      <c r="H6" s="6"/>
      <c r="I6" s="6"/>
      <c r="J6" s="6"/>
      <c r="K6" s="6">
        <v>-83741.429999999993</v>
      </c>
      <c r="L6" s="6"/>
      <c r="M6" s="6"/>
      <c r="N6" s="7"/>
    </row>
    <row r="7" spans="2:14">
      <c r="B7" s="3" t="s">
        <v>20</v>
      </c>
      <c r="C7" s="3">
        <v>5364.86</v>
      </c>
      <c r="D7" s="3"/>
      <c r="E7" s="3">
        <v>1029.42</v>
      </c>
      <c r="F7" s="3"/>
      <c r="G7" s="8">
        <v>2621.56</v>
      </c>
      <c r="H7" s="3">
        <v>0</v>
      </c>
      <c r="I7" s="3">
        <v>496.09</v>
      </c>
      <c r="J7" s="3">
        <f t="shared" ref="J7:J12" si="0">SUM(C7:I7)</f>
        <v>9511.93</v>
      </c>
      <c r="K7" s="8">
        <v>5922</v>
      </c>
      <c r="L7" s="3"/>
      <c r="M7" s="8">
        <f>SUM(K7:L7)</f>
        <v>5922</v>
      </c>
      <c r="N7" s="8">
        <f>J7-M7</f>
        <v>3589.9300000000003</v>
      </c>
    </row>
    <row r="8" spans="2:14">
      <c r="B8" s="3" t="s">
        <v>21</v>
      </c>
      <c r="C8" s="3">
        <v>5364.86</v>
      </c>
      <c r="D8" s="3"/>
      <c r="E8" s="3">
        <v>986.62</v>
      </c>
      <c r="F8" s="3"/>
      <c r="G8" s="3">
        <v>1632.55</v>
      </c>
      <c r="H8" s="9">
        <f>H7</f>
        <v>0</v>
      </c>
      <c r="I8" s="3">
        <v>496.09</v>
      </c>
      <c r="J8" s="3">
        <f t="shared" si="0"/>
        <v>8480.119999999999</v>
      </c>
      <c r="K8" s="8">
        <v>3781</v>
      </c>
      <c r="L8" s="3"/>
      <c r="M8" s="8">
        <f t="shared" ref="M8:M18" si="1">SUM(K8:L8)</f>
        <v>3781</v>
      </c>
      <c r="N8" s="8">
        <f t="shared" ref="N8:N18" si="2">J8-M8</f>
        <v>4699.119999999999</v>
      </c>
    </row>
    <row r="9" spans="2:14">
      <c r="B9" s="3" t="s">
        <v>22</v>
      </c>
      <c r="C9" s="3">
        <v>5364.86</v>
      </c>
      <c r="D9" s="3"/>
      <c r="E9" s="3">
        <v>1085.04</v>
      </c>
      <c r="F9" s="3"/>
      <c r="G9" s="3">
        <v>2215.12</v>
      </c>
      <c r="H9" s="9">
        <f>H8</f>
        <v>0</v>
      </c>
      <c r="I9" s="3">
        <v>496.09</v>
      </c>
      <c r="J9" s="3">
        <f t="shared" si="0"/>
        <v>9161.11</v>
      </c>
      <c r="K9" s="8">
        <v>5671.88</v>
      </c>
      <c r="L9" s="3"/>
      <c r="M9" s="8">
        <f t="shared" si="1"/>
        <v>5671.88</v>
      </c>
      <c r="N9" s="8">
        <f t="shared" si="2"/>
        <v>3489.2300000000005</v>
      </c>
    </row>
    <row r="10" spans="2:14">
      <c r="B10" s="3" t="s">
        <v>23</v>
      </c>
      <c r="C10" s="3">
        <v>5364.86</v>
      </c>
      <c r="D10" s="3"/>
      <c r="E10" s="3">
        <v>872.48</v>
      </c>
      <c r="F10" s="3"/>
      <c r="G10" s="3">
        <v>2221.89</v>
      </c>
      <c r="H10" s="9">
        <f>H9</f>
        <v>0</v>
      </c>
      <c r="I10" s="3">
        <v>496.09</v>
      </c>
      <c r="J10" s="3">
        <f t="shared" si="0"/>
        <v>8955.32</v>
      </c>
      <c r="K10" s="8">
        <v>5000.71</v>
      </c>
      <c r="L10" s="3"/>
      <c r="M10" s="8">
        <f t="shared" si="1"/>
        <v>5000.71</v>
      </c>
      <c r="N10" s="8">
        <f t="shared" si="2"/>
        <v>3954.6099999999997</v>
      </c>
    </row>
    <row r="11" spans="2:14">
      <c r="B11" s="3" t="s">
        <v>24</v>
      </c>
      <c r="C11" s="3">
        <v>5364.86</v>
      </c>
      <c r="D11" s="3"/>
      <c r="E11" s="3">
        <v>686.28</v>
      </c>
      <c r="F11" s="3"/>
      <c r="G11" s="8">
        <v>1747.71</v>
      </c>
      <c r="H11" s="9">
        <f>H10</f>
        <v>0</v>
      </c>
      <c r="I11" s="3">
        <v>496.09</v>
      </c>
      <c r="J11" s="3">
        <f t="shared" si="0"/>
        <v>8294.9399999999987</v>
      </c>
      <c r="K11" s="8">
        <v>2171.71</v>
      </c>
      <c r="L11" s="3"/>
      <c r="M11" s="8">
        <f t="shared" si="1"/>
        <v>2171.71</v>
      </c>
      <c r="N11" s="8">
        <f t="shared" si="2"/>
        <v>6123.2299999999987</v>
      </c>
    </row>
    <row r="12" spans="2:14">
      <c r="B12" s="3" t="s">
        <v>25</v>
      </c>
      <c r="C12" s="3">
        <v>5346.86</v>
      </c>
      <c r="D12" s="3"/>
      <c r="E12" s="3">
        <v>739.48</v>
      </c>
      <c r="F12" s="3"/>
      <c r="G12" s="8">
        <v>1883.19</v>
      </c>
      <c r="H12" s="9">
        <f>H11</f>
        <v>0</v>
      </c>
      <c r="I12" s="9">
        <v>488.09</v>
      </c>
      <c r="J12" s="3">
        <f t="shared" si="0"/>
        <v>8457.6200000000008</v>
      </c>
      <c r="K12" s="8">
        <v>5014.71</v>
      </c>
      <c r="L12" s="3"/>
      <c r="M12" s="8">
        <f t="shared" si="1"/>
        <v>5014.71</v>
      </c>
      <c r="N12" s="8">
        <f t="shared" si="2"/>
        <v>3442.9100000000008</v>
      </c>
    </row>
    <row r="13" spans="2:14">
      <c r="B13" s="3" t="s">
        <v>26</v>
      </c>
      <c r="C13" s="3">
        <v>5346.86</v>
      </c>
      <c r="D13" s="3"/>
      <c r="E13" s="3">
        <v>1044.31</v>
      </c>
      <c r="F13" s="3"/>
      <c r="G13" s="8">
        <v>2560.59</v>
      </c>
      <c r="H13">
        <v>0</v>
      </c>
      <c r="I13" s="9">
        <v>488.09</v>
      </c>
      <c r="J13" s="3">
        <f t="shared" ref="J13:J18" si="3">SUM(C13:I13)</f>
        <v>9439.85</v>
      </c>
      <c r="K13" s="8">
        <v>5747.44</v>
      </c>
      <c r="L13" s="3"/>
      <c r="M13" s="8">
        <f t="shared" si="1"/>
        <v>5747.44</v>
      </c>
      <c r="N13" s="8">
        <f t="shared" si="2"/>
        <v>3692.4100000000008</v>
      </c>
    </row>
    <row r="14" spans="2:14">
      <c r="B14" s="3" t="s">
        <v>27</v>
      </c>
      <c r="C14" s="3">
        <v>5598.73</v>
      </c>
      <c r="D14" s="3"/>
      <c r="E14" s="3">
        <v>1213.26</v>
      </c>
      <c r="F14" s="3"/>
      <c r="G14" s="8">
        <v>3113.1</v>
      </c>
      <c r="H14" s="9">
        <f>H12</f>
        <v>0</v>
      </c>
      <c r="I14" s="9">
        <v>517.37</v>
      </c>
      <c r="J14" s="3">
        <f t="shared" si="3"/>
        <v>10442.460000000001</v>
      </c>
      <c r="K14" s="8">
        <v>4679.17</v>
      </c>
      <c r="L14" s="3"/>
      <c r="M14" s="8">
        <f t="shared" si="1"/>
        <v>4679.17</v>
      </c>
      <c r="N14" s="8">
        <f t="shared" si="2"/>
        <v>5763.2900000000009</v>
      </c>
    </row>
    <row r="15" spans="2:14">
      <c r="B15" s="3" t="s">
        <v>28</v>
      </c>
      <c r="C15" s="3">
        <v>5598.73</v>
      </c>
      <c r="D15" s="3"/>
      <c r="E15" s="3">
        <v>839.31</v>
      </c>
      <c r="F15" s="3"/>
      <c r="G15" s="8">
        <v>2142.7800000000002</v>
      </c>
      <c r="H15" s="9">
        <v>0</v>
      </c>
      <c r="I15" s="9">
        <v>517.37</v>
      </c>
      <c r="J15" s="3">
        <f t="shared" si="3"/>
        <v>9098.19</v>
      </c>
      <c r="K15" s="8">
        <v>6237.94</v>
      </c>
      <c r="L15" s="3"/>
      <c r="M15" s="8">
        <f t="shared" si="1"/>
        <v>6237.94</v>
      </c>
      <c r="N15" s="8">
        <f t="shared" si="2"/>
        <v>2860.2500000000009</v>
      </c>
    </row>
    <row r="16" spans="2:14">
      <c r="B16" s="3" t="s">
        <v>29</v>
      </c>
      <c r="C16" s="3">
        <v>5598.73</v>
      </c>
      <c r="D16" s="3"/>
      <c r="E16" s="3">
        <v>1310.21</v>
      </c>
      <c r="F16" s="3"/>
      <c r="G16" s="8">
        <v>3345.02</v>
      </c>
      <c r="H16" s="9">
        <v>0</v>
      </c>
      <c r="I16" s="9">
        <v>517.37</v>
      </c>
      <c r="J16" s="3">
        <f t="shared" si="3"/>
        <v>10771.33</v>
      </c>
      <c r="K16" s="8">
        <v>7716.91</v>
      </c>
      <c r="L16" s="3"/>
      <c r="M16" s="8">
        <f t="shared" si="1"/>
        <v>7716.91</v>
      </c>
      <c r="N16" s="8">
        <f t="shared" si="2"/>
        <v>3054.42</v>
      </c>
    </row>
    <row r="17" spans="2:14">
      <c r="B17" s="3" t="s">
        <v>30</v>
      </c>
      <c r="C17" s="3">
        <v>5598.73</v>
      </c>
      <c r="D17" s="3"/>
      <c r="E17" s="3">
        <v>758.98</v>
      </c>
      <c r="F17" s="3"/>
      <c r="G17" s="8">
        <v>1937.7</v>
      </c>
      <c r="H17" s="9">
        <v>0</v>
      </c>
      <c r="I17" s="9">
        <v>517.37</v>
      </c>
      <c r="J17" s="3">
        <f t="shared" si="3"/>
        <v>8812.7800000000007</v>
      </c>
      <c r="K17" s="8">
        <v>18393</v>
      </c>
      <c r="L17" s="3"/>
      <c r="M17" s="8">
        <f t="shared" si="1"/>
        <v>18393</v>
      </c>
      <c r="N17" s="8">
        <f t="shared" si="2"/>
        <v>-9580.2199999999993</v>
      </c>
    </row>
    <row r="18" spans="2:14">
      <c r="B18" s="3" t="s">
        <v>31</v>
      </c>
      <c r="C18" s="3">
        <v>5598.73</v>
      </c>
      <c r="D18" s="3"/>
      <c r="E18" s="3">
        <v>800.53</v>
      </c>
      <c r="F18" s="3"/>
      <c r="G18" s="8">
        <v>2043.81</v>
      </c>
      <c r="H18" s="9">
        <v>0</v>
      </c>
      <c r="I18" s="9">
        <v>517.37</v>
      </c>
      <c r="J18" s="3">
        <f t="shared" si="3"/>
        <v>8960.44</v>
      </c>
      <c r="K18" s="8">
        <v>9455.5400000000009</v>
      </c>
      <c r="L18" s="3"/>
      <c r="M18" s="8">
        <f t="shared" si="1"/>
        <v>9455.5400000000009</v>
      </c>
      <c r="N18" s="8">
        <f t="shared" si="2"/>
        <v>-495.10000000000036</v>
      </c>
    </row>
    <row r="19" spans="2:14">
      <c r="B19" s="10" t="s">
        <v>32</v>
      </c>
      <c r="C19" s="3">
        <f>SUM(C7:C18)</f>
        <v>65511.669999999984</v>
      </c>
      <c r="D19" s="3">
        <f t="shared" ref="D19:L19" si="4">SUM(D7:D15)</f>
        <v>0</v>
      </c>
      <c r="E19" s="3">
        <f>SUM(E7:E18)</f>
        <v>11365.92</v>
      </c>
      <c r="F19" s="3">
        <f t="shared" si="4"/>
        <v>0</v>
      </c>
      <c r="G19" s="3">
        <f>SUM(G7:G18)</f>
        <v>27465.02</v>
      </c>
      <c r="H19" s="3">
        <f t="shared" si="4"/>
        <v>0</v>
      </c>
      <c r="I19" s="3">
        <f>SUM(I7:I18)</f>
        <v>6043.48</v>
      </c>
      <c r="J19" s="3">
        <f>SUM(J7:J18)</f>
        <v>110386.09000000001</v>
      </c>
      <c r="K19" s="8">
        <f>SUM(K6:K18)</f>
        <v>-3949.4199999999873</v>
      </c>
      <c r="L19" s="3">
        <f t="shared" si="4"/>
        <v>0</v>
      </c>
      <c r="M19" s="3">
        <f>SUM(M7:M18)</f>
        <v>79792.010000000009</v>
      </c>
      <c r="N19" s="8">
        <f>J19-K19</f>
        <v>114335.51</v>
      </c>
    </row>
    <row r="20" spans="2:14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</sheetData>
  <mergeCells count="3">
    <mergeCell ref="B1:F1"/>
    <mergeCell ref="G1:I1"/>
    <mergeCell ref="H3:I3"/>
  </mergeCells>
  <phoneticPr fontId="0" type="noConversion"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J19" sqref="J19"/>
    </sheetView>
  </sheetViews>
  <sheetFormatPr defaultRowHeight="15"/>
  <cols>
    <col min="10" max="10" width="9.5703125" bestFit="1" customWidth="1"/>
    <col min="12" max="12" width="9.5703125" bestFit="1" customWidth="1"/>
  </cols>
  <sheetData>
    <row r="1" spans="1:13">
      <c r="A1" s="70" t="s">
        <v>209</v>
      </c>
      <c r="B1" s="70"/>
      <c r="C1" s="70"/>
      <c r="D1" s="70"/>
      <c r="E1" s="70"/>
      <c r="F1" s="70" t="s">
        <v>117</v>
      </c>
      <c r="G1" s="70"/>
      <c r="H1" s="70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5</v>
      </c>
      <c r="B3" s="2"/>
      <c r="C3" s="2" t="s">
        <v>6</v>
      </c>
      <c r="D3" s="2">
        <v>880.5</v>
      </c>
      <c r="E3" s="3" t="s">
        <v>7</v>
      </c>
      <c r="F3" s="2"/>
      <c r="G3" s="70"/>
      <c r="H3" s="70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30" t="s">
        <v>8</v>
      </c>
      <c r="B5" s="31" t="s">
        <v>9</v>
      </c>
      <c r="C5" s="32" t="s">
        <v>10</v>
      </c>
      <c r="D5" s="32" t="s">
        <v>11</v>
      </c>
      <c r="E5" s="32" t="s">
        <v>12</v>
      </c>
      <c r="F5" s="32" t="s">
        <v>34</v>
      </c>
      <c r="G5" s="32" t="s">
        <v>35</v>
      </c>
      <c r="H5" s="32" t="s">
        <v>36</v>
      </c>
      <c r="I5" s="32" t="s">
        <v>16</v>
      </c>
      <c r="J5" s="32" t="s">
        <v>17</v>
      </c>
      <c r="K5" s="32"/>
      <c r="L5" s="32" t="s">
        <v>18</v>
      </c>
      <c r="M5" s="33" t="s">
        <v>19</v>
      </c>
    </row>
    <row r="6" spans="1:13">
      <c r="A6" s="30"/>
      <c r="B6" s="31"/>
      <c r="C6" s="32"/>
      <c r="D6" s="32"/>
      <c r="E6" s="32"/>
      <c r="F6" s="32"/>
      <c r="G6" s="32"/>
      <c r="H6" s="32"/>
      <c r="I6" s="32"/>
      <c r="J6" s="32">
        <v>-7319.58</v>
      </c>
      <c r="K6" s="32"/>
      <c r="L6" s="32"/>
      <c r="M6" s="33"/>
    </row>
    <row r="7" spans="1:13">
      <c r="A7" s="3" t="s">
        <v>20</v>
      </c>
      <c r="B7" s="3">
        <v>6665.39</v>
      </c>
      <c r="C7" s="3"/>
      <c r="D7" s="3">
        <v>715.54</v>
      </c>
      <c r="E7" s="3"/>
      <c r="F7" s="8">
        <v>1822.21</v>
      </c>
      <c r="G7" s="3">
        <v>89.4</v>
      </c>
      <c r="H7" s="3">
        <v>616.35</v>
      </c>
      <c r="I7" s="3">
        <f>SUM(B7:H7)</f>
        <v>9908.89</v>
      </c>
      <c r="J7" s="8">
        <v>9404.24</v>
      </c>
      <c r="K7" s="3"/>
      <c r="L7" s="8">
        <f>SUM(J7:K7)</f>
        <v>9404.24</v>
      </c>
      <c r="M7" s="8">
        <f>I7-L7</f>
        <v>504.64999999999964</v>
      </c>
    </row>
    <row r="8" spans="1:13">
      <c r="A8" s="3" t="s">
        <v>21</v>
      </c>
      <c r="B8" s="3">
        <v>6665.39</v>
      </c>
      <c r="C8" s="3"/>
      <c r="D8" s="3">
        <v>649.04</v>
      </c>
      <c r="E8" s="3"/>
      <c r="F8" s="8">
        <v>1415.77</v>
      </c>
      <c r="G8" s="3">
        <v>89.4</v>
      </c>
      <c r="H8" s="3">
        <v>616.35</v>
      </c>
      <c r="I8" s="3">
        <f>SUM(B8:H8)</f>
        <v>9435.9500000000007</v>
      </c>
      <c r="J8" s="8">
        <v>7113.41</v>
      </c>
      <c r="K8" s="3"/>
      <c r="L8" s="8">
        <f t="shared" ref="L8:L18" si="0">SUM(J8:K8)</f>
        <v>7113.41</v>
      </c>
      <c r="M8" s="8">
        <f t="shared" ref="M8:M18" si="1">I8-L8</f>
        <v>2322.5400000000009</v>
      </c>
    </row>
    <row r="9" spans="1:13">
      <c r="A9" s="3" t="s">
        <v>22</v>
      </c>
      <c r="B9" s="3">
        <v>6665.39</v>
      </c>
      <c r="C9" s="3"/>
      <c r="D9" s="3">
        <v>396.34</v>
      </c>
      <c r="E9" s="3"/>
      <c r="F9" s="8">
        <v>1178.68</v>
      </c>
      <c r="G9" s="3">
        <v>89.4</v>
      </c>
      <c r="H9" s="3">
        <v>616.35</v>
      </c>
      <c r="I9" s="3">
        <f t="shared" ref="I9:I18" si="2">SUM(B9:H9)</f>
        <v>8946.16</v>
      </c>
      <c r="J9" s="8">
        <v>9890.33</v>
      </c>
      <c r="K9" s="3"/>
      <c r="L9" s="8">
        <f t="shared" si="0"/>
        <v>9890.33</v>
      </c>
      <c r="M9" s="8">
        <f t="shared" si="1"/>
        <v>-944.17000000000007</v>
      </c>
    </row>
    <row r="10" spans="1:13">
      <c r="A10" s="3" t="s">
        <v>23</v>
      </c>
      <c r="B10" s="3">
        <v>6665.39</v>
      </c>
      <c r="C10" s="3"/>
      <c r="D10" s="3">
        <v>635.74</v>
      </c>
      <c r="E10" s="3"/>
      <c r="F10" s="8">
        <v>1618.99</v>
      </c>
      <c r="G10" s="3">
        <v>89.4</v>
      </c>
      <c r="H10" s="3">
        <v>616.35</v>
      </c>
      <c r="I10" s="3">
        <f t="shared" si="2"/>
        <v>9625.8700000000008</v>
      </c>
      <c r="J10" s="8">
        <v>9554.94</v>
      </c>
      <c r="K10" s="3"/>
      <c r="L10" s="8">
        <f t="shared" si="0"/>
        <v>9554.94</v>
      </c>
      <c r="M10" s="8">
        <f t="shared" si="1"/>
        <v>70.930000000000291</v>
      </c>
    </row>
    <row r="11" spans="1:13">
      <c r="A11" s="3" t="s">
        <v>24</v>
      </c>
      <c r="B11" s="3">
        <v>6665.39</v>
      </c>
      <c r="C11" s="3"/>
      <c r="D11" s="3">
        <v>383.04</v>
      </c>
      <c r="E11" s="3"/>
      <c r="F11" s="8">
        <v>975.46</v>
      </c>
      <c r="G11" s="3">
        <v>89.4</v>
      </c>
      <c r="H11" s="3">
        <v>616.35</v>
      </c>
      <c r="I11" s="3">
        <f t="shared" si="2"/>
        <v>8729.64</v>
      </c>
      <c r="J11" s="8">
        <v>6078.2</v>
      </c>
      <c r="K11" s="3"/>
      <c r="L11" s="8">
        <f t="shared" si="0"/>
        <v>6078.2</v>
      </c>
      <c r="M11" s="8">
        <f t="shared" si="1"/>
        <v>2651.4399999999996</v>
      </c>
    </row>
    <row r="12" spans="1:13">
      <c r="A12" s="3" t="s">
        <v>25</v>
      </c>
      <c r="B12" s="3">
        <v>6665.38</v>
      </c>
      <c r="C12" s="3"/>
      <c r="D12" s="3">
        <v>1327.34</v>
      </c>
      <c r="E12" s="3">
        <v>453.2</v>
      </c>
      <c r="F12" s="8">
        <v>3380.23</v>
      </c>
      <c r="G12" s="3">
        <v>106.46</v>
      </c>
      <c r="H12" s="3">
        <v>584.57000000000005</v>
      </c>
      <c r="I12" s="3">
        <f t="shared" si="2"/>
        <v>12517.179999999998</v>
      </c>
      <c r="J12" s="8">
        <v>9864.7900000000009</v>
      </c>
      <c r="K12" s="3"/>
      <c r="L12" s="8">
        <f t="shared" si="0"/>
        <v>9864.7900000000009</v>
      </c>
      <c r="M12" s="8">
        <f t="shared" si="1"/>
        <v>2652.3899999999976</v>
      </c>
    </row>
    <row r="13" spans="1:13">
      <c r="A13" s="3" t="s">
        <v>26</v>
      </c>
      <c r="B13" s="3">
        <v>6665.38</v>
      </c>
      <c r="C13" s="3"/>
      <c r="D13" s="3">
        <v>1733.49</v>
      </c>
      <c r="E13" s="3">
        <v>55.4</v>
      </c>
      <c r="F13" s="8">
        <v>4247.3</v>
      </c>
      <c r="G13" s="3">
        <v>106.46</v>
      </c>
      <c r="H13" s="3">
        <v>584.57000000000005</v>
      </c>
      <c r="I13" s="3">
        <f t="shared" si="2"/>
        <v>13392.599999999999</v>
      </c>
      <c r="J13" s="8">
        <v>15584.84</v>
      </c>
      <c r="K13" s="3"/>
      <c r="L13" s="8">
        <f t="shared" si="0"/>
        <v>15584.84</v>
      </c>
      <c r="M13" s="8">
        <f t="shared" si="1"/>
        <v>-2192.2400000000016</v>
      </c>
    </row>
    <row r="14" spans="1:13">
      <c r="A14" s="3" t="s">
        <v>27</v>
      </c>
      <c r="B14" s="3">
        <v>6955.95</v>
      </c>
      <c r="C14" s="3"/>
      <c r="D14" s="3">
        <v>670.34</v>
      </c>
      <c r="E14" s="3">
        <v>83.1</v>
      </c>
      <c r="F14" s="8">
        <v>1728.62</v>
      </c>
      <c r="G14" s="3">
        <v>106.46</v>
      </c>
      <c r="H14" s="3">
        <v>609.64</v>
      </c>
      <c r="I14" s="3">
        <f t="shared" si="2"/>
        <v>10154.109999999999</v>
      </c>
      <c r="J14" s="3">
        <v>10285.94</v>
      </c>
      <c r="K14" s="3"/>
      <c r="L14" s="8">
        <f t="shared" si="0"/>
        <v>10285.94</v>
      </c>
      <c r="M14" s="8">
        <f t="shared" si="1"/>
        <v>-131.83000000000175</v>
      </c>
    </row>
    <row r="15" spans="1:13">
      <c r="A15" s="3" t="s">
        <v>28</v>
      </c>
      <c r="B15" s="3">
        <v>6955.95</v>
      </c>
      <c r="C15" s="3"/>
      <c r="D15" s="3">
        <v>897.48</v>
      </c>
      <c r="E15" s="3">
        <v>13.85</v>
      </c>
      <c r="F15" s="8">
        <v>2326.6799999999998</v>
      </c>
      <c r="G15" s="3">
        <v>106.46</v>
      </c>
      <c r="H15" s="3">
        <v>609.64</v>
      </c>
      <c r="I15" s="3">
        <f t="shared" si="2"/>
        <v>10910.06</v>
      </c>
      <c r="J15" s="3">
        <v>13973.87</v>
      </c>
      <c r="K15" s="26"/>
      <c r="L15" s="8">
        <f t="shared" si="0"/>
        <v>13973.87</v>
      </c>
      <c r="M15" s="8">
        <f t="shared" si="1"/>
        <v>-3063.8100000000013</v>
      </c>
    </row>
    <row r="16" spans="1:13">
      <c r="A16" s="3" t="s">
        <v>29</v>
      </c>
      <c r="B16" s="3">
        <v>6955.95</v>
      </c>
      <c r="C16" s="3"/>
      <c r="D16" s="3">
        <v>634.33000000000004</v>
      </c>
      <c r="E16" s="3"/>
      <c r="F16" s="8">
        <v>1619.48</v>
      </c>
      <c r="G16" s="3">
        <v>106.46</v>
      </c>
      <c r="H16" s="3">
        <v>609.64</v>
      </c>
      <c r="I16" s="3">
        <f t="shared" si="2"/>
        <v>9925.8599999999988</v>
      </c>
      <c r="J16" s="3">
        <v>7278.63</v>
      </c>
      <c r="K16" s="26"/>
      <c r="L16" s="8">
        <f t="shared" si="0"/>
        <v>7278.63</v>
      </c>
      <c r="M16" s="8">
        <f t="shared" si="1"/>
        <v>2647.2299999999987</v>
      </c>
    </row>
    <row r="17" spans="1:13">
      <c r="A17" s="3" t="s">
        <v>30</v>
      </c>
      <c r="B17" s="3">
        <v>6955.95</v>
      </c>
      <c r="C17" s="3"/>
      <c r="D17" s="3">
        <v>592.78</v>
      </c>
      <c r="E17" s="3"/>
      <c r="F17" s="8">
        <v>1513.4</v>
      </c>
      <c r="G17" s="3">
        <v>106.46</v>
      </c>
      <c r="H17" s="3">
        <v>609.64</v>
      </c>
      <c r="I17" s="3">
        <f t="shared" si="2"/>
        <v>9778.2299999999977</v>
      </c>
      <c r="J17" s="3">
        <v>7964</v>
      </c>
      <c r="K17" s="26"/>
      <c r="L17" s="8">
        <f t="shared" si="0"/>
        <v>7964</v>
      </c>
      <c r="M17" s="8">
        <f t="shared" si="1"/>
        <v>1814.2299999999977</v>
      </c>
    </row>
    <row r="18" spans="1:13">
      <c r="A18" s="3" t="s">
        <v>31</v>
      </c>
      <c r="B18" s="3">
        <v>6955.95</v>
      </c>
      <c r="C18" s="3"/>
      <c r="D18" s="3">
        <v>1146.78</v>
      </c>
      <c r="E18" s="3"/>
      <c r="F18" s="8">
        <v>2927.81</v>
      </c>
      <c r="G18" s="3">
        <v>106.46</v>
      </c>
      <c r="H18" s="3">
        <v>609.64</v>
      </c>
      <c r="I18" s="3">
        <f t="shared" si="2"/>
        <v>11746.639999999998</v>
      </c>
      <c r="J18" s="3">
        <v>15134.6</v>
      </c>
      <c r="K18" s="26"/>
      <c r="L18" s="8">
        <f t="shared" si="0"/>
        <v>15134.6</v>
      </c>
      <c r="M18" s="8">
        <f t="shared" si="1"/>
        <v>-3387.9600000000028</v>
      </c>
    </row>
    <row r="19" spans="1:13">
      <c r="A19" s="34" t="s">
        <v>32</v>
      </c>
      <c r="B19" s="3">
        <f>SUM(B7:B18)</f>
        <v>81437.459999999992</v>
      </c>
      <c r="C19" s="3">
        <f>SUM(C7:C13)</f>
        <v>0</v>
      </c>
      <c r="D19" s="3">
        <f>SUM(D7:D18)</f>
        <v>9782.2400000000016</v>
      </c>
      <c r="E19" s="3">
        <f>SUM(E7:E13)</f>
        <v>508.59999999999997</v>
      </c>
      <c r="F19" s="8">
        <f>SUM(F7:F18)</f>
        <v>24754.63</v>
      </c>
      <c r="G19" s="3">
        <f>SUM(G7:G18)</f>
        <v>1192.2200000000003</v>
      </c>
      <c r="H19" s="3">
        <f>SUM(H7:H18)</f>
        <v>7299.090000000002</v>
      </c>
      <c r="I19" s="3">
        <f>SUM(I7:I18)</f>
        <v>125071.19</v>
      </c>
      <c r="J19" s="8">
        <f>SUM(J6:J18)</f>
        <v>114808.21</v>
      </c>
      <c r="K19" s="3">
        <f>SUM(K7:K13)</f>
        <v>0</v>
      </c>
      <c r="L19" s="8">
        <f>SUM(L7:L18)</f>
        <v>122127.79000000001</v>
      </c>
      <c r="M19" s="8">
        <f>I19-J19</f>
        <v>10262.979999999996</v>
      </c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36"/>
      <c r="K20" s="1"/>
      <c r="L20" s="1"/>
      <c r="M20" s="1"/>
    </row>
    <row r="21" spans="1:1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>
      <c r="B22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J19" sqref="J19"/>
    </sheetView>
  </sheetViews>
  <sheetFormatPr defaultRowHeight="15"/>
  <sheetData>
    <row r="1" spans="1:13">
      <c r="A1" s="70" t="s">
        <v>209</v>
      </c>
      <c r="B1" s="70"/>
      <c r="C1" s="70"/>
      <c r="D1" s="70"/>
      <c r="E1" s="70"/>
      <c r="F1" s="70" t="s">
        <v>118</v>
      </c>
      <c r="G1" s="70"/>
      <c r="H1" s="70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5</v>
      </c>
      <c r="B3" s="2"/>
      <c r="C3" s="2" t="s">
        <v>6</v>
      </c>
      <c r="D3" s="2">
        <v>903.7</v>
      </c>
      <c r="E3" s="3" t="s">
        <v>7</v>
      </c>
      <c r="F3" s="2"/>
      <c r="G3" s="70"/>
      <c r="H3" s="70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8</v>
      </c>
      <c r="B5" s="5" t="s">
        <v>9</v>
      </c>
      <c r="C5" s="6" t="s">
        <v>10</v>
      </c>
      <c r="D5" s="6" t="s">
        <v>11</v>
      </c>
      <c r="E5" s="6" t="s">
        <v>12</v>
      </c>
      <c r="F5" s="6" t="s">
        <v>34</v>
      </c>
      <c r="G5" s="6" t="s">
        <v>35</v>
      </c>
      <c r="H5" s="6" t="s">
        <v>15</v>
      </c>
      <c r="I5" s="6" t="s">
        <v>41</v>
      </c>
      <c r="J5" s="6" t="s">
        <v>17</v>
      </c>
      <c r="K5" s="6"/>
      <c r="L5" s="6" t="s">
        <v>104</v>
      </c>
      <c r="M5" s="7" t="s">
        <v>19</v>
      </c>
    </row>
    <row r="6" spans="1:13">
      <c r="A6" s="4"/>
      <c r="B6" s="5"/>
      <c r="C6" s="6"/>
      <c r="D6" s="6"/>
      <c r="E6" s="6"/>
      <c r="F6" s="6"/>
      <c r="G6" s="64"/>
      <c r="H6" s="6"/>
      <c r="I6" s="6"/>
      <c r="J6" s="6">
        <v>-13280.2</v>
      </c>
      <c r="K6" s="6"/>
      <c r="L6" s="6"/>
      <c r="M6" s="7"/>
    </row>
    <row r="7" spans="1:13">
      <c r="A7" s="3" t="s">
        <v>20</v>
      </c>
      <c r="B7" s="3">
        <v>6841.01</v>
      </c>
      <c r="C7" s="3"/>
      <c r="D7" s="3">
        <v>915.04</v>
      </c>
      <c r="E7" s="3">
        <v>0</v>
      </c>
      <c r="F7" s="8">
        <v>2696.07</v>
      </c>
      <c r="G7" s="51">
        <v>136.38</v>
      </c>
      <c r="H7" s="3">
        <v>632.59</v>
      </c>
      <c r="I7" s="3">
        <f>SUM(B7:H7)</f>
        <v>11221.09</v>
      </c>
      <c r="J7" s="8">
        <v>6202.39</v>
      </c>
      <c r="K7" s="3"/>
      <c r="L7" s="8">
        <f>SUM(J7:K7)</f>
        <v>6202.39</v>
      </c>
      <c r="M7" s="8">
        <f>I7-L7</f>
        <v>5018.7</v>
      </c>
    </row>
    <row r="8" spans="1:13">
      <c r="A8" s="3" t="s">
        <v>21</v>
      </c>
      <c r="B8" s="3">
        <v>6841.01</v>
      </c>
      <c r="C8" s="3"/>
      <c r="D8" s="3">
        <v>893.76</v>
      </c>
      <c r="E8" s="3">
        <v>0</v>
      </c>
      <c r="F8" s="3">
        <v>2147.37</v>
      </c>
      <c r="G8" s="3">
        <v>136.38</v>
      </c>
      <c r="H8" s="3">
        <v>632.59</v>
      </c>
      <c r="I8" s="3">
        <f t="shared" ref="I8:I18" si="0">SUM(B8:H8)</f>
        <v>10651.109999999999</v>
      </c>
      <c r="J8" s="8">
        <v>8629.84</v>
      </c>
      <c r="K8" s="3"/>
      <c r="L8" s="8">
        <f t="shared" ref="L8:L18" si="1">SUM(J8:K8)</f>
        <v>8629.84</v>
      </c>
      <c r="M8" s="8">
        <f t="shared" ref="M8:M18" si="2">I8-L8</f>
        <v>2021.2699999999986</v>
      </c>
    </row>
    <row r="9" spans="1:13">
      <c r="A9" s="3" t="s">
        <v>22</v>
      </c>
      <c r="B9" s="3">
        <v>6841.01</v>
      </c>
      <c r="C9" s="3"/>
      <c r="D9" s="3">
        <v>896.42</v>
      </c>
      <c r="E9" s="3">
        <v>0</v>
      </c>
      <c r="F9" s="3">
        <v>2248.98</v>
      </c>
      <c r="G9" s="3">
        <v>136.38</v>
      </c>
      <c r="H9" s="3">
        <v>632.59</v>
      </c>
      <c r="I9" s="3">
        <f t="shared" si="0"/>
        <v>10755.38</v>
      </c>
      <c r="J9" s="8">
        <v>11408.06</v>
      </c>
      <c r="K9" s="3"/>
      <c r="L9" s="8">
        <f t="shared" si="1"/>
        <v>11408.06</v>
      </c>
      <c r="M9" s="8">
        <f t="shared" si="2"/>
        <v>-652.68000000000029</v>
      </c>
    </row>
    <row r="10" spans="1:13">
      <c r="A10" s="3" t="s">
        <v>23</v>
      </c>
      <c r="B10" s="3">
        <v>6841.01</v>
      </c>
      <c r="C10" s="3"/>
      <c r="D10" s="3">
        <v>1122.52</v>
      </c>
      <c r="E10" s="3">
        <v>0</v>
      </c>
      <c r="F10" s="3">
        <v>2824.77</v>
      </c>
      <c r="G10" s="3">
        <v>136.38</v>
      </c>
      <c r="H10" s="3">
        <v>632.59</v>
      </c>
      <c r="I10" s="3">
        <f t="shared" si="0"/>
        <v>11557.27</v>
      </c>
      <c r="J10" s="8">
        <v>9919.7999999999993</v>
      </c>
      <c r="K10" s="3"/>
      <c r="L10" s="8">
        <f t="shared" si="1"/>
        <v>9919.7999999999993</v>
      </c>
      <c r="M10" s="8">
        <f t="shared" si="2"/>
        <v>1637.4700000000012</v>
      </c>
    </row>
    <row r="11" spans="1:13">
      <c r="A11" s="3" t="s">
        <v>24</v>
      </c>
      <c r="B11" s="3">
        <v>6841.01</v>
      </c>
      <c r="C11" s="3"/>
      <c r="D11" s="3">
        <v>1585.36</v>
      </c>
      <c r="E11" s="3">
        <v>79.8</v>
      </c>
      <c r="F11" s="8">
        <v>4003.45</v>
      </c>
      <c r="G11" s="3">
        <v>136.38</v>
      </c>
      <c r="H11" s="3">
        <v>632.59</v>
      </c>
      <c r="I11" s="3">
        <f t="shared" si="0"/>
        <v>13278.589999999998</v>
      </c>
      <c r="J11" s="8">
        <v>10381.56</v>
      </c>
      <c r="K11" s="3"/>
      <c r="L11" s="8">
        <f t="shared" si="1"/>
        <v>10381.56</v>
      </c>
      <c r="M11" s="8">
        <f t="shared" si="2"/>
        <v>2897.0299999999988</v>
      </c>
    </row>
    <row r="12" spans="1:13">
      <c r="A12" s="3" t="s">
        <v>25</v>
      </c>
      <c r="B12" s="3">
        <v>6838</v>
      </c>
      <c r="C12" s="3"/>
      <c r="D12" s="3">
        <v>1219.6099999999999</v>
      </c>
      <c r="E12" s="3">
        <v>133</v>
      </c>
      <c r="F12" s="8">
        <v>3105.89</v>
      </c>
      <c r="G12" s="9">
        <v>146.47999999999999</v>
      </c>
      <c r="H12" s="3">
        <v>597.36</v>
      </c>
      <c r="I12" s="3">
        <f t="shared" si="0"/>
        <v>12040.34</v>
      </c>
      <c r="J12" s="8">
        <v>9986.5</v>
      </c>
      <c r="K12" s="3"/>
      <c r="L12" s="8">
        <f t="shared" si="1"/>
        <v>9986.5</v>
      </c>
      <c r="M12" s="8">
        <f t="shared" si="2"/>
        <v>2053.84</v>
      </c>
    </row>
    <row r="13" spans="1:13">
      <c r="A13" s="3" t="s">
        <v>26</v>
      </c>
      <c r="B13" s="3">
        <v>6838</v>
      </c>
      <c r="C13" s="3"/>
      <c r="D13" s="3">
        <v>1748.07</v>
      </c>
      <c r="E13" s="3">
        <v>83.1</v>
      </c>
      <c r="F13" s="8">
        <v>4274.41</v>
      </c>
      <c r="G13" s="9">
        <v>146.47999999999999</v>
      </c>
      <c r="H13" s="3">
        <v>597.36</v>
      </c>
      <c r="I13" s="3">
        <f t="shared" si="0"/>
        <v>13687.42</v>
      </c>
      <c r="J13" s="8">
        <v>14280.73</v>
      </c>
      <c r="K13" s="3"/>
      <c r="L13" s="8">
        <f t="shared" si="1"/>
        <v>14280.73</v>
      </c>
      <c r="M13" s="8">
        <f t="shared" si="2"/>
        <v>-593.30999999999949</v>
      </c>
    </row>
    <row r="14" spans="1:13">
      <c r="A14" s="3" t="s">
        <v>27</v>
      </c>
      <c r="B14" s="3">
        <v>7136.07</v>
      </c>
      <c r="C14" s="3"/>
      <c r="D14" s="3">
        <v>1387.77</v>
      </c>
      <c r="E14" s="3">
        <v>498.6</v>
      </c>
      <c r="F14" s="8">
        <v>3565.84</v>
      </c>
      <c r="G14" s="9">
        <v>146.47999999999999</v>
      </c>
      <c r="H14" s="3">
        <v>622.92999999999995</v>
      </c>
      <c r="I14" s="3">
        <f t="shared" si="0"/>
        <v>13357.69</v>
      </c>
      <c r="J14" s="8">
        <v>17558.490000000002</v>
      </c>
      <c r="K14" s="3"/>
      <c r="L14" s="8">
        <f t="shared" si="1"/>
        <v>17558.490000000002</v>
      </c>
      <c r="M14" s="8">
        <f t="shared" si="2"/>
        <v>-4200.8000000000011</v>
      </c>
    </row>
    <row r="15" spans="1:13">
      <c r="A15" s="3" t="s">
        <v>28</v>
      </c>
      <c r="B15" s="3">
        <v>7136.07</v>
      </c>
      <c r="C15" s="3"/>
      <c r="D15" s="3">
        <v>2163.5700000000002</v>
      </c>
      <c r="E15" s="3">
        <v>13.85</v>
      </c>
      <c r="F15" s="8">
        <v>5523.2</v>
      </c>
      <c r="G15" s="9">
        <v>146.47999999999999</v>
      </c>
      <c r="H15" s="3">
        <v>622.92999999999995</v>
      </c>
      <c r="I15" s="3">
        <f t="shared" si="0"/>
        <v>15606.099999999999</v>
      </c>
      <c r="J15" s="8">
        <v>14683.4</v>
      </c>
      <c r="K15" s="3"/>
      <c r="L15" s="8">
        <f t="shared" si="1"/>
        <v>14683.4</v>
      </c>
      <c r="M15" s="8">
        <f t="shared" si="2"/>
        <v>922.69999999999891</v>
      </c>
    </row>
    <row r="16" spans="1:13">
      <c r="A16" s="3" t="s">
        <v>29</v>
      </c>
      <c r="B16" s="3">
        <v>7136.07</v>
      </c>
      <c r="C16" s="3"/>
      <c r="D16" s="3">
        <v>1318.52</v>
      </c>
      <c r="E16" s="3">
        <v>0</v>
      </c>
      <c r="F16" s="8">
        <v>3366.24</v>
      </c>
      <c r="G16" s="9">
        <v>146.47999999999999</v>
      </c>
      <c r="H16" s="3">
        <v>622.92999999999995</v>
      </c>
      <c r="I16" s="3">
        <f t="shared" si="0"/>
        <v>12590.24</v>
      </c>
      <c r="J16" s="8">
        <v>8593.9</v>
      </c>
      <c r="K16" s="3"/>
      <c r="L16" s="8">
        <f t="shared" si="1"/>
        <v>8593.9</v>
      </c>
      <c r="M16" s="8">
        <f t="shared" si="2"/>
        <v>3996.34</v>
      </c>
    </row>
    <row r="17" spans="1:13">
      <c r="A17" s="3" t="s">
        <v>30</v>
      </c>
      <c r="B17" s="3">
        <v>7136.07</v>
      </c>
      <c r="C17" s="3"/>
      <c r="D17" s="3">
        <v>1196.6400000000001</v>
      </c>
      <c r="E17" s="3">
        <v>0</v>
      </c>
      <c r="F17" s="8">
        <v>3055.08</v>
      </c>
      <c r="G17" s="9">
        <v>146.47999999999999</v>
      </c>
      <c r="H17" s="3">
        <v>622.92999999999995</v>
      </c>
      <c r="I17" s="3">
        <f t="shared" si="0"/>
        <v>12157.199999999999</v>
      </c>
      <c r="J17" s="8">
        <v>9903.3799999999992</v>
      </c>
      <c r="K17" s="3"/>
      <c r="L17" s="8">
        <f t="shared" si="1"/>
        <v>9903.3799999999992</v>
      </c>
      <c r="M17" s="8">
        <f t="shared" si="2"/>
        <v>2253.8199999999997</v>
      </c>
    </row>
    <row r="18" spans="1:13">
      <c r="A18" s="3" t="s">
        <v>31</v>
      </c>
      <c r="B18" s="3">
        <v>7136.07</v>
      </c>
      <c r="C18" s="3"/>
      <c r="D18" s="3">
        <v>1196.6400000000001</v>
      </c>
      <c r="E18" s="3">
        <v>0</v>
      </c>
      <c r="F18" s="8">
        <v>3055.08</v>
      </c>
      <c r="G18" s="9">
        <v>146.47999999999999</v>
      </c>
      <c r="H18" s="3">
        <v>622.92999999999995</v>
      </c>
      <c r="I18" s="3">
        <f t="shared" si="0"/>
        <v>12157.199999999999</v>
      </c>
      <c r="J18" s="8">
        <v>10740.17</v>
      </c>
      <c r="K18" s="3"/>
      <c r="L18" s="8">
        <f t="shared" si="1"/>
        <v>10740.17</v>
      </c>
      <c r="M18" s="8">
        <f t="shared" si="2"/>
        <v>1417.0299999999988</v>
      </c>
    </row>
    <row r="19" spans="1:13">
      <c r="A19" s="10" t="s">
        <v>32</v>
      </c>
      <c r="B19" s="3">
        <f>SUM(B7:B18)</f>
        <v>83561.400000000023</v>
      </c>
      <c r="C19" s="3">
        <f>SUM(C7:C13)</f>
        <v>0</v>
      </c>
      <c r="D19" s="3">
        <f>SUM(D7:D18)</f>
        <v>15643.919999999998</v>
      </c>
      <c r="E19" s="3">
        <f>SUM(E7:E13)</f>
        <v>295.89999999999998</v>
      </c>
      <c r="F19" s="8">
        <f>SUM(F7:F18)</f>
        <v>39866.380000000005</v>
      </c>
      <c r="G19" s="3">
        <f>SUM(G7:G18)</f>
        <v>1707.26</v>
      </c>
      <c r="H19" s="3">
        <f>SUM(H7:H18)</f>
        <v>7472.3200000000015</v>
      </c>
      <c r="I19" s="3">
        <f>SUM(I7:I18)</f>
        <v>149059.63</v>
      </c>
      <c r="J19" s="3">
        <f>SUM(J6:J18)</f>
        <v>119008.01999999999</v>
      </c>
      <c r="K19" s="3">
        <f>SUM(K7:K13)</f>
        <v>0</v>
      </c>
      <c r="L19" s="3">
        <f>SUM(L7:L18)</f>
        <v>132288.22</v>
      </c>
      <c r="M19" s="3">
        <f>I19-J19</f>
        <v>30051.610000000015</v>
      </c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>
  <dimension ref="A1:M21"/>
  <sheetViews>
    <sheetView workbookViewId="0">
      <selection activeCell="F19" sqref="F19"/>
    </sheetView>
  </sheetViews>
  <sheetFormatPr defaultRowHeight="15"/>
  <cols>
    <col min="10" max="10" width="10.140625" customWidth="1"/>
    <col min="12" max="12" width="9.85546875" customWidth="1"/>
  </cols>
  <sheetData>
    <row r="1" spans="1:13">
      <c r="A1" s="70" t="s">
        <v>3</v>
      </c>
      <c r="B1" s="70"/>
      <c r="C1" s="70"/>
      <c r="D1" s="70"/>
      <c r="E1" s="70"/>
      <c r="F1" s="70" t="s">
        <v>120</v>
      </c>
      <c r="G1" s="70"/>
      <c r="H1" s="70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5</v>
      </c>
      <c r="B3" s="2"/>
      <c r="C3" s="2" t="s">
        <v>6</v>
      </c>
      <c r="D3" s="2">
        <v>928.9</v>
      </c>
      <c r="E3" s="3" t="s">
        <v>7</v>
      </c>
      <c r="F3" s="2"/>
      <c r="G3" s="70"/>
      <c r="H3" s="70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8</v>
      </c>
      <c r="B5" s="5" t="s">
        <v>9</v>
      </c>
      <c r="C5" s="6" t="s">
        <v>10</v>
      </c>
      <c r="D5" s="6" t="s">
        <v>11</v>
      </c>
      <c r="E5" s="6" t="s">
        <v>12</v>
      </c>
      <c r="F5" s="6" t="s">
        <v>34</v>
      </c>
      <c r="G5" s="6" t="s">
        <v>35</v>
      </c>
      <c r="H5" s="6" t="s">
        <v>15</v>
      </c>
      <c r="I5" s="6" t="s">
        <v>41</v>
      </c>
      <c r="J5" s="6" t="s">
        <v>17</v>
      </c>
      <c r="K5" s="6"/>
      <c r="L5" s="6" t="s">
        <v>39</v>
      </c>
      <c r="M5" s="7" t="s">
        <v>19</v>
      </c>
    </row>
    <row r="6" spans="1:13">
      <c r="A6" s="4"/>
      <c r="B6" s="5"/>
      <c r="C6" s="6"/>
      <c r="D6" s="6"/>
      <c r="E6" s="6"/>
      <c r="F6" s="6"/>
      <c r="G6" s="6"/>
      <c r="H6" s="6"/>
      <c r="I6" s="6"/>
      <c r="J6" s="6">
        <v>-61931.74</v>
      </c>
      <c r="K6" s="6"/>
      <c r="L6" s="6"/>
      <c r="M6" s="7"/>
    </row>
    <row r="7" spans="1:13">
      <c r="A7" s="3" t="s">
        <v>20</v>
      </c>
      <c r="B7" s="3">
        <v>7031.77</v>
      </c>
      <c r="C7" s="3"/>
      <c r="D7" s="3">
        <v>832.58</v>
      </c>
      <c r="E7" s="3"/>
      <c r="F7" s="8">
        <v>2120.2800000000002</v>
      </c>
      <c r="G7" s="3">
        <v>138.68</v>
      </c>
      <c r="H7" s="3">
        <v>650.23</v>
      </c>
      <c r="I7" s="3">
        <f>SUM(B7:H7)</f>
        <v>10773.54</v>
      </c>
      <c r="J7" s="8">
        <v>6257</v>
      </c>
      <c r="K7" s="3"/>
      <c r="L7" s="8">
        <f>SUM(J7:K7)</f>
        <v>6257</v>
      </c>
      <c r="M7" s="8">
        <f>I7-L7</f>
        <v>4516.5400000000009</v>
      </c>
    </row>
    <row r="8" spans="1:13">
      <c r="A8" s="3" t="s">
        <v>21</v>
      </c>
      <c r="B8" s="3">
        <v>7031.77</v>
      </c>
      <c r="C8" s="3"/>
      <c r="D8" s="3">
        <v>598.5</v>
      </c>
      <c r="E8" s="3"/>
      <c r="F8" s="3">
        <v>2091.7600000000002</v>
      </c>
      <c r="G8" s="3">
        <v>138.68</v>
      </c>
      <c r="H8" s="3">
        <v>650.23</v>
      </c>
      <c r="I8" s="3">
        <f t="shared" ref="I8:I18" si="0">SUM(B8:H8)</f>
        <v>10510.94</v>
      </c>
      <c r="J8" s="8">
        <v>21603.9</v>
      </c>
      <c r="K8" s="3"/>
      <c r="L8" s="8">
        <f t="shared" ref="L8:L18" si="1">SUM(J8:K8)</f>
        <v>21603.9</v>
      </c>
      <c r="M8" s="8">
        <f t="shared" ref="M8:M18" si="2">I8-L8</f>
        <v>-11092.960000000001</v>
      </c>
    </row>
    <row r="9" spans="1:13">
      <c r="A9" s="3" t="s">
        <v>22</v>
      </c>
      <c r="B9" s="3">
        <v>7031.77</v>
      </c>
      <c r="C9" s="3"/>
      <c r="D9" s="3">
        <v>819.28</v>
      </c>
      <c r="E9" s="3"/>
      <c r="F9" s="3">
        <v>1707.06</v>
      </c>
      <c r="G9" s="3">
        <v>138.68</v>
      </c>
      <c r="H9" s="3">
        <v>650.23</v>
      </c>
      <c r="I9" s="3">
        <f t="shared" si="0"/>
        <v>10347.02</v>
      </c>
      <c r="J9" s="8">
        <v>9767.3799999999992</v>
      </c>
      <c r="K9" s="3"/>
      <c r="L9" s="8">
        <f t="shared" si="1"/>
        <v>9767.3799999999992</v>
      </c>
      <c r="M9" s="8">
        <f t="shared" si="2"/>
        <v>579.64000000000124</v>
      </c>
    </row>
    <row r="10" spans="1:13">
      <c r="A10" s="3" t="s">
        <v>23</v>
      </c>
      <c r="B10" s="3">
        <v>7031.77</v>
      </c>
      <c r="C10" s="3"/>
      <c r="D10" s="3">
        <v>1037.3399999999999</v>
      </c>
      <c r="E10" s="3"/>
      <c r="F10" s="3">
        <v>2641.88</v>
      </c>
      <c r="G10" s="3">
        <v>138.68</v>
      </c>
      <c r="H10" s="3">
        <v>650.23</v>
      </c>
      <c r="I10" s="3">
        <f t="shared" si="0"/>
        <v>11499.900000000001</v>
      </c>
      <c r="J10" s="8">
        <v>17103.060000000001</v>
      </c>
      <c r="K10" s="3"/>
      <c r="L10" s="8">
        <f t="shared" si="1"/>
        <v>17103.060000000001</v>
      </c>
      <c r="M10" s="8">
        <f t="shared" si="2"/>
        <v>-5603.16</v>
      </c>
    </row>
    <row r="11" spans="1:13">
      <c r="A11" s="3" t="s">
        <v>24</v>
      </c>
      <c r="B11" s="3">
        <v>7031.77</v>
      </c>
      <c r="C11" s="3"/>
      <c r="D11" s="3">
        <v>1077.3</v>
      </c>
      <c r="E11" s="3"/>
      <c r="F11" s="8">
        <v>2926.39</v>
      </c>
      <c r="G11" s="3">
        <v>138.68</v>
      </c>
      <c r="H11" s="3">
        <v>650.23</v>
      </c>
      <c r="I11" s="3">
        <f t="shared" si="0"/>
        <v>11824.37</v>
      </c>
      <c r="J11" s="8">
        <v>17103.060000000001</v>
      </c>
      <c r="K11" s="3"/>
      <c r="L11" s="8">
        <f t="shared" si="1"/>
        <v>17103.060000000001</v>
      </c>
      <c r="M11" s="8">
        <f t="shared" si="2"/>
        <v>-5278.6900000000005</v>
      </c>
    </row>
    <row r="12" spans="1:13">
      <c r="A12" s="3" t="s">
        <v>25</v>
      </c>
      <c r="B12" s="3">
        <v>7031.76</v>
      </c>
      <c r="C12" s="3"/>
      <c r="D12" s="3">
        <v>1521.52</v>
      </c>
      <c r="E12" s="3">
        <v>558.61</v>
      </c>
      <c r="F12" s="8">
        <v>3691.85</v>
      </c>
      <c r="G12" s="9">
        <v>138.63999999999999</v>
      </c>
      <c r="H12" s="9">
        <v>623.95000000000005</v>
      </c>
      <c r="I12" s="3">
        <f t="shared" si="0"/>
        <v>13566.330000000002</v>
      </c>
      <c r="J12" s="8">
        <v>15489.3</v>
      </c>
      <c r="K12" s="3"/>
      <c r="L12" s="8">
        <f t="shared" si="1"/>
        <v>15489.3</v>
      </c>
      <c r="M12" s="8">
        <f t="shared" si="2"/>
        <v>-1922.9699999999975</v>
      </c>
    </row>
    <row r="13" spans="1:13">
      <c r="A13" s="3" t="s">
        <v>26</v>
      </c>
      <c r="B13" s="3">
        <v>7031.76</v>
      </c>
      <c r="C13" s="3"/>
      <c r="D13" s="3">
        <v>758.98</v>
      </c>
      <c r="E13" s="3">
        <v>360.1</v>
      </c>
      <c r="F13" s="8">
        <v>1856.09</v>
      </c>
      <c r="G13" s="9">
        <v>138.63999999999999</v>
      </c>
      <c r="H13" s="9">
        <v>623.95000000000005</v>
      </c>
      <c r="I13" s="3">
        <f t="shared" si="0"/>
        <v>10769.52</v>
      </c>
      <c r="J13" s="8">
        <v>15567.76</v>
      </c>
      <c r="K13" s="3"/>
      <c r="L13" s="8">
        <f t="shared" si="1"/>
        <v>15567.76</v>
      </c>
      <c r="M13" s="8">
        <f t="shared" si="2"/>
        <v>-4798.24</v>
      </c>
    </row>
    <row r="14" spans="1:13">
      <c r="A14" s="3" t="s">
        <v>27</v>
      </c>
      <c r="B14" s="3">
        <v>7338.31</v>
      </c>
      <c r="C14" s="3"/>
      <c r="D14" s="3">
        <v>800.53</v>
      </c>
      <c r="E14" s="3">
        <v>318.55</v>
      </c>
      <c r="F14" s="8">
        <v>2051.7800000000002</v>
      </c>
      <c r="G14" s="9">
        <v>138.63999999999999</v>
      </c>
      <c r="H14" s="9">
        <v>650.67999999999995</v>
      </c>
      <c r="I14" s="3">
        <f t="shared" si="0"/>
        <v>11298.49</v>
      </c>
      <c r="J14" s="8">
        <v>7904.8</v>
      </c>
      <c r="K14" s="3"/>
      <c r="L14" s="8">
        <f t="shared" si="1"/>
        <v>7904.8</v>
      </c>
      <c r="M14" s="8">
        <f t="shared" si="2"/>
        <v>3393.6899999999996</v>
      </c>
    </row>
    <row r="15" spans="1:13">
      <c r="A15" s="3" t="s">
        <v>28</v>
      </c>
      <c r="B15" s="3">
        <v>7338.31</v>
      </c>
      <c r="C15" s="3"/>
      <c r="D15" s="3">
        <v>1775.57</v>
      </c>
      <c r="E15" s="3">
        <v>332.4</v>
      </c>
      <c r="F15" s="8">
        <v>4533.12</v>
      </c>
      <c r="G15" s="9">
        <v>138.63999999999999</v>
      </c>
      <c r="H15" s="9">
        <v>650.67999999999995</v>
      </c>
      <c r="I15" s="3">
        <f t="shared" si="0"/>
        <v>14768.720000000001</v>
      </c>
      <c r="J15" s="8">
        <v>14409</v>
      </c>
      <c r="K15" s="3"/>
      <c r="L15" s="8">
        <f t="shared" si="1"/>
        <v>14409</v>
      </c>
      <c r="M15" s="8">
        <f t="shared" si="2"/>
        <v>359.72000000000116</v>
      </c>
    </row>
    <row r="16" spans="1:13">
      <c r="A16" s="3" t="s">
        <v>29</v>
      </c>
      <c r="B16" s="3">
        <v>7338.31</v>
      </c>
      <c r="C16" s="3"/>
      <c r="D16" s="3">
        <v>833.77</v>
      </c>
      <c r="E16" s="3">
        <v>41.55</v>
      </c>
      <c r="F16" s="8">
        <v>2128.64</v>
      </c>
      <c r="G16" s="9">
        <v>138.63999999999999</v>
      </c>
      <c r="H16" s="9">
        <v>650.67999999999995</v>
      </c>
      <c r="I16" s="3">
        <f t="shared" si="0"/>
        <v>11131.589999999998</v>
      </c>
      <c r="J16" s="8">
        <v>6385</v>
      </c>
      <c r="K16" s="3"/>
      <c r="L16" s="8">
        <f t="shared" si="1"/>
        <v>6385</v>
      </c>
      <c r="M16" s="8">
        <f t="shared" si="2"/>
        <v>4746.5899999999983</v>
      </c>
    </row>
    <row r="17" spans="1:13">
      <c r="A17" s="3" t="s">
        <v>30</v>
      </c>
      <c r="B17" s="3">
        <v>7338.31</v>
      </c>
      <c r="C17" s="3"/>
      <c r="D17" s="3">
        <v>1429.32</v>
      </c>
      <c r="E17" s="3"/>
      <c r="F17" s="8">
        <v>3649.12</v>
      </c>
      <c r="G17" s="9">
        <v>138.63999999999999</v>
      </c>
      <c r="H17" s="9">
        <v>650.67999999999995</v>
      </c>
      <c r="I17" s="3">
        <f t="shared" si="0"/>
        <v>13206.07</v>
      </c>
      <c r="J17" s="8">
        <v>15105.03</v>
      </c>
      <c r="K17" s="3"/>
      <c r="L17" s="8">
        <f t="shared" si="1"/>
        <v>15105.03</v>
      </c>
      <c r="M17" s="8">
        <f t="shared" si="2"/>
        <v>-1898.9600000000009</v>
      </c>
    </row>
    <row r="18" spans="1:13">
      <c r="A18" s="3" t="s">
        <v>31</v>
      </c>
      <c r="B18" s="3">
        <v>7338.31</v>
      </c>
      <c r="C18" s="3"/>
      <c r="D18" s="3">
        <v>1276.97</v>
      </c>
      <c r="E18" s="3"/>
      <c r="F18" s="8">
        <v>3260.19</v>
      </c>
      <c r="G18" s="9">
        <v>138.63999999999999</v>
      </c>
      <c r="H18" s="9">
        <v>650.67999999999995</v>
      </c>
      <c r="I18" s="3">
        <f t="shared" si="0"/>
        <v>12664.79</v>
      </c>
      <c r="J18" s="8">
        <v>11072</v>
      </c>
      <c r="K18" s="3"/>
      <c r="L18" s="8">
        <f t="shared" si="1"/>
        <v>11072</v>
      </c>
      <c r="M18" s="8">
        <f t="shared" si="2"/>
        <v>1592.7900000000009</v>
      </c>
    </row>
    <row r="19" spans="1:13">
      <c r="A19" s="10" t="s">
        <v>32</v>
      </c>
      <c r="B19" s="3">
        <f>SUM(B7:B18)</f>
        <v>85913.919999999998</v>
      </c>
      <c r="C19" s="3">
        <f>SUM(C7:C15)</f>
        <v>0</v>
      </c>
      <c r="D19" s="3">
        <f>SUM(D7:D18)</f>
        <v>12761.66</v>
      </c>
      <c r="E19" s="3">
        <f>SUM(E7:E16)</f>
        <v>1611.2099999999998</v>
      </c>
      <c r="F19" s="8">
        <f>SUM(F7:F18)</f>
        <v>32658.159999999993</v>
      </c>
      <c r="G19" s="3">
        <f>SUM(G7:G18)</f>
        <v>1663.8799999999997</v>
      </c>
      <c r="H19" s="3">
        <f>SUM(H7:H18)</f>
        <v>7752.4500000000016</v>
      </c>
      <c r="I19" s="3">
        <f>SUM(I7:I18)</f>
        <v>142361.28000000003</v>
      </c>
      <c r="J19" s="8">
        <f>SUM(J6:J18)</f>
        <v>95835.55</v>
      </c>
      <c r="K19" s="3">
        <f>SUM(K7:K15)</f>
        <v>0</v>
      </c>
      <c r="L19" s="8">
        <f>SUM(L7:L18)</f>
        <v>157767.29</v>
      </c>
      <c r="M19" s="8">
        <f>I19-J19</f>
        <v>46525.730000000025</v>
      </c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Q14" sqref="Q14"/>
    </sheetView>
  </sheetViews>
  <sheetFormatPr defaultRowHeight="15"/>
  <cols>
    <col min="9" max="9" width="9.7109375" customWidth="1"/>
  </cols>
  <sheetData>
    <row r="1" spans="1:13">
      <c r="A1" s="72" t="s">
        <v>209</v>
      </c>
      <c r="B1" s="72"/>
      <c r="C1" s="72"/>
      <c r="D1" s="72"/>
      <c r="E1" s="72"/>
      <c r="F1" s="73" t="s">
        <v>45</v>
      </c>
      <c r="G1" s="73"/>
      <c r="H1" s="73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5</v>
      </c>
      <c r="B3" s="12"/>
      <c r="C3" s="12" t="s">
        <v>6</v>
      </c>
      <c r="D3" s="12">
        <v>956.3</v>
      </c>
      <c r="E3" s="13" t="s">
        <v>7</v>
      </c>
      <c r="F3" s="12"/>
      <c r="G3" s="72"/>
      <c r="H3" s="72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8</v>
      </c>
      <c r="B5" s="15" t="s">
        <v>9</v>
      </c>
      <c r="C5" s="16" t="s">
        <v>10</v>
      </c>
      <c r="D5" s="16" t="s">
        <v>11</v>
      </c>
      <c r="E5" s="16" t="s">
        <v>12</v>
      </c>
      <c r="F5" s="16" t="s">
        <v>34</v>
      </c>
      <c r="G5" s="16" t="s">
        <v>35</v>
      </c>
      <c r="H5" s="16" t="s">
        <v>15</v>
      </c>
      <c r="I5" s="16" t="s">
        <v>16</v>
      </c>
      <c r="J5" s="16" t="s">
        <v>17</v>
      </c>
      <c r="K5" s="16"/>
      <c r="L5" s="16" t="s">
        <v>46</v>
      </c>
      <c r="M5" s="17" t="s">
        <v>19</v>
      </c>
    </row>
    <row r="6" spans="1:13">
      <c r="A6" s="14"/>
      <c r="B6" s="15"/>
      <c r="C6" s="16"/>
      <c r="D6" s="16"/>
      <c r="E6" s="16"/>
      <c r="F6" s="16"/>
      <c r="G6" s="16"/>
      <c r="H6" s="16"/>
      <c r="I6" s="16"/>
      <c r="J6" s="16">
        <v>-36725.910000000003</v>
      </c>
      <c r="K6" s="16"/>
      <c r="L6" s="16"/>
      <c r="M6" s="17"/>
    </row>
    <row r="7" spans="1:13">
      <c r="A7" s="13" t="s">
        <v>20</v>
      </c>
      <c r="B7" s="13">
        <v>7239.19</v>
      </c>
      <c r="C7" s="13"/>
      <c r="D7" s="13">
        <v>204.82</v>
      </c>
      <c r="E7" s="13"/>
      <c r="F7" s="18">
        <v>410.52</v>
      </c>
      <c r="G7" s="13">
        <v>114.28</v>
      </c>
      <c r="H7" s="13">
        <v>669.41</v>
      </c>
      <c r="I7" s="18">
        <f>SUM(B7:H7)</f>
        <v>8638.2199999999993</v>
      </c>
      <c r="J7" s="18">
        <v>2237.92</v>
      </c>
      <c r="K7" s="13"/>
      <c r="L7" s="18">
        <v>2237.92</v>
      </c>
      <c r="M7" s="18">
        <f>I7-L7</f>
        <v>6400.2999999999993</v>
      </c>
    </row>
    <row r="8" spans="1:13">
      <c r="A8" s="13" t="s">
        <v>21</v>
      </c>
      <c r="B8" s="13">
        <v>7239.19</v>
      </c>
      <c r="C8" s="13"/>
      <c r="D8" s="13">
        <v>705.12</v>
      </c>
      <c r="E8" s="13"/>
      <c r="F8" s="18">
        <v>1910.28</v>
      </c>
      <c r="G8" s="13">
        <v>114.28</v>
      </c>
      <c r="H8" s="13">
        <v>669.41</v>
      </c>
      <c r="I8" s="18">
        <f t="shared" ref="I8:I18" si="0">SUM(B8:H8)</f>
        <v>10638.28</v>
      </c>
      <c r="J8" s="18">
        <v>8435.9500000000007</v>
      </c>
      <c r="K8" s="13"/>
      <c r="L8" s="18">
        <f t="shared" ref="L8:L18" si="1">SUM(J8:K8)</f>
        <v>8435.9500000000007</v>
      </c>
      <c r="M8" s="18">
        <v>-2202.33</v>
      </c>
    </row>
    <row r="9" spans="1:13">
      <c r="A9" s="13" t="s">
        <v>22</v>
      </c>
      <c r="B9" s="13">
        <v>7239.19</v>
      </c>
      <c r="C9" s="13"/>
      <c r="D9" s="13">
        <v>630.41999999999996</v>
      </c>
      <c r="E9" s="13"/>
      <c r="F9" s="18">
        <v>1605.45</v>
      </c>
      <c r="G9" s="13">
        <v>114.28</v>
      </c>
      <c r="H9" s="13">
        <v>669.41</v>
      </c>
      <c r="I9" s="18">
        <f t="shared" si="0"/>
        <v>10258.75</v>
      </c>
      <c r="J9" s="18">
        <v>9880.14</v>
      </c>
      <c r="K9" s="13"/>
      <c r="L9" s="18">
        <f t="shared" si="1"/>
        <v>9880.14</v>
      </c>
      <c r="M9" s="18">
        <f t="shared" ref="M9:M18" si="2">I9-L9</f>
        <v>378.61000000000058</v>
      </c>
    </row>
    <row r="10" spans="1:13">
      <c r="A10" s="13" t="s">
        <v>23</v>
      </c>
      <c r="B10" s="13">
        <v>7239.19</v>
      </c>
      <c r="C10" s="13"/>
      <c r="D10" s="13">
        <v>518.70000000000005</v>
      </c>
      <c r="E10" s="13"/>
      <c r="F10" s="18">
        <v>1320.94</v>
      </c>
      <c r="G10" s="13">
        <v>114.28</v>
      </c>
      <c r="H10" s="13">
        <v>669.41</v>
      </c>
      <c r="I10" s="18">
        <f t="shared" si="0"/>
        <v>9862.52</v>
      </c>
      <c r="J10" s="18">
        <v>10224.120000000001</v>
      </c>
      <c r="K10" s="13"/>
      <c r="L10" s="18">
        <f t="shared" si="1"/>
        <v>10224.120000000001</v>
      </c>
      <c r="M10" s="18">
        <f t="shared" si="2"/>
        <v>-361.60000000000036</v>
      </c>
    </row>
    <row r="11" spans="1:13">
      <c r="A11" s="13" t="s">
        <v>24</v>
      </c>
      <c r="B11" s="13">
        <v>7239.19</v>
      </c>
      <c r="C11" s="13"/>
      <c r="D11" s="13">
        <v>771.4</v>
      </c>
      <c r="E11" s="13">
        <v>42.32</v>
      </c>
      <c r="F11" s="18">
        <v>1964.47</v>
      </c>
      <c r="G11" s="13">
        <v>114.28</v>
      </c>
      <c r="H11" s="13">
        <v>669.41</v>
      </c>
      <c r="I11" s="18">
        <f t="shared" si="0"/>
        <v>10801.07</v>
      </c>
      <c r="J11" s="18">
        <v>7659.12</v>
      </c>
      <c r="K11" s="13"/>
      <c r="L11" s="18">
        <f t="shared" si="1"/>
        <v>7659.12</v>
      </c>
      <c r="M11" s="18">
        <f t="shared" si="2"/>
        <v>3141.95</v>
      </c>
    </row>
    <row r="12" spans="1:13">
      <c r="A12" s="13" t="s">
        <v>25</v>
      </c>
      <c r="B12" s="13">
        <v>6620.75</v>
      </c>
      <c r="C12" s="13"/>
      <c r="D12" s="13">
        <v>524.02</v>
      </c>
      <c r="E12" s="13">
        <v>84.62</v>
      </c>
      <c r="F12" s="18">
        <v>1334.49</v>
      </c>
      <c r="G12" s="13">
        <v>104.5</v>
      </c>
      <c r="H12" s="13">
        <v>612.72</v>
      </c>
      <c r="I12" s="18">
        <f t="shared" si="0"/>
        <v>9281.1</v>
      </c>
      <c r="J12" s="18">
        <v>5421.54</v>
      </c>
      <c r="K12" s="13"/>
      <c r="L12" s="18">
        <f t="shared" si="1"/>
        <v>5421.54</v>
      </c>
      <c r="M12" s="18">
        <f t="shared" si="2"/>
        <v>3859.5600000000004</v>
      </c>
    </row>
    <row r="13" spans="1:13">
      <c r="A13" s="13" t="s">
        <v>26</v>
      </c>
      <c r="B13" s="13">
        <v>6620.75</v>
      </c>
      <c r="C13" s="13"/>
      <c r="D13" s="13">
        <v>2404.94</v>
      </c>
      <c r="E13" s="13">
        <v>88.13</v>
      </c>
      <c r="F13" s="18">
        <v>6076.29</v>
      </c>
      <c r="G13" s="13">
        <v>104.5</v>
      </c>
      <c r="H13" s="13">
        <v>612.72</v>
      </c>
      <c r="I13" s="18">
        <f t="shared" si="0"/>
        <v>15907.33</v>
      </c>
      <c r="J13" s="18">
        <v>9827.93</v>
      </c>
      <c r="K13" s="13"/>
      <c r="L13" s="18">
        <f t="shared" si="1"/>
        <v>9827.93</v>
      </c>
      <c r="M13" s="18">
        <f t="shared" si="2"/>
        <v>6079.4</v>
      </c>
    </row>
    <row r="14" spans="1:13">
      <c r="A14" s="13" t="s">
        <v>27</v>
      </c>
      <c r="B14" s="13">
        <v>6909.34</v>
      </c>
      <c r="C14" s="13"/>
      <c r="D14" s="13">
        <v>850.39</v>
      </c>
      <c r="E14" s="13">
        <v>88.13</v>
      </c>
      <c r="F14" s="18">
        <v>2171.34</v>
      </c>
      <c r="G14" s="13">
        <v>104.5</v>
      </c>
      <c r="H14" s="13">
        <v>638.47</v>
      </c>
      <c r="I14" s="18">
        <f t="shared" si="0"/>
        <v>10762.17</v>
      </c>
      <c r="J14" s="18">
        <v>18047.05</v>
      </c>
      <c r="K14" s="13"/>
      <c r="L14" s="18">
        <f t="shared" si="1"/>
        <v>18047.05</v>
      </c>
      <c r="M14" s="18">
        <f>I14-L14</f>
        <v>-7284.8799999999992</v>
      </c>
    </row>
    <row r="15" spans="1:13">
      <c r="A15" s="13" t="s">
        <v>28</v>
      </c>
      <c r="B15" s="13">
        <v>6909.34</v>
      </c>
      <c r="C15" s="13"/>
      <c r="D15" s="13">
        <v>1030.6400000000001</v>
      </c>
      <c r="E15" s="13"/>
      <c r="F15" s="18">
        <v>2630.76</v>
      </c>
      <c r="G15" s="13">
        <v>104.5</v>
      </c>
      <c r="H15" s="13">
        <v>638.47</v>
      </c>
      <c r="I15" s="18">
        <f t="shared" si="0"/>
        <v>11313.710000000001</v>
      </c>
      <c r="J15" s="18">
        <v>20454.59</v>
      </c>
      <c r="K15" s="13"/>
      <c r="L15" s="18">
        <f t="shared" si="1"/>
        <v>20454.59</v>
      </c>
      <c r="M15" s="18">
        <f t="shared" si="2"/>
        <v>-9140.8799999999992</v>
      </c>
    </row>
    <row r="16" spans="1:13">
      <c r="A16" s="13" t="s">
        <v>29</v>
      </c>
      <c r="B16" s="13">
        <v>6909.34</v>
      </c>
      <c r="C16" s="13"/>
      <c r="D16" s="13">
        <v>725.74</v>
      </c>
      <c r="E16" s="13"/>
      <c r="F16" s="18">
        <v>1852.84</v>
      </c>
      <c r="G16" s="13">
        <v>104.5</v>
      </c>
      <c r="H16" s="13">
        <v>638.47</v>
      </c>
      <c r="I16" s="18">
        <f t="shared" si="0"/>
        <v>10230.89</v>
      </c>
      <c r="J16" s="18">
        <v>15698.69</v>
      </c>
      <c r="K16" s="13"/>
      <c r="L16" s="18">
        <f t="shared" si="1"/>
        <v>15698.69</v>
      </c>
      <c r="M16" s="18">
        <f t="shared" si="2"/>
        <v>-5467.8000000000011</v>
      </c>
    </row>
    <row r="17" spans="1:13">
      <c r="A17" s="13" t="s">
        <v>30</v>
      </c>
      <c r="B17" s="13">
        <v>6909.34</v>
      </c>
      <c r="C17" s="13"/>
      <c r="D17" s="13">
        <v>1044.29</v>
      </c>
      <c r="E17" s="13"/>
      <c r="F17" s="18">
        <v>2666.12</v>
      </c>
      <c r="G17" s="13">
        <v>104.5</v>
      </c>
      <c r="H17" s="13">
        <v>638.47</v>
      </c>
      <c r="I17" s="18">
        <f>SUM(B17:H17)</f>
        <v>11362.72</v>
      </c>
      <c r="J17" s="18">
        <v>16016.51</v>
      </c>
      <c r="K17" s="13"/>
      <c r="L17" s="18">
        <f t="shared" si="1"/>
        <v>16016.51</v>
      </c>
      <c r="M17" s="18">
        <f>I17-L17</f>
        <v>-4653.7900000000009</v>
      </c>
    </row>
    <row r="18" spans="1:13">
      <c r="A18" s="13" t="s">
        <v>31</v>
      </c>
      <c r="B18" s="13">
        <v>6909.34</v>
      </c>
      <c r="C18" s="13"/>
      <c r="D18" s="13">
        <v>1071.99</v>
      </c>
      <c r="E18" s="13"/>
      <c r="F18" s="18">
        <v>2736.86</v>
      </c>
      <c r="G18" s="13">
        <v>104.5</v>
      </c>
      <c r="H18" s="13">
        <v>638.47</v>
      </c>
      <c r="I18" s="18">
        <f t="shared" si="0"/>
        <v>11461.16</v>
      </c>
      <c r="J18" s="18">
        <v>5498.66</v>
      </c>
      <c r="K18" s="13"/>
      <c r="L18" s="18">
        <f t="shared" si="1"/>
        <v>5498.66</v>
      </c>
      <c r="M18" s="18">
        <f t="shared" si="2"/>
        <v>5962.5</v>
      </c>
    </row>
    <row r="19" spans="1:13">
      <c r="A19" s="19" t="s">
        <v>32</v>
      </c>
      <c r="B19" s="13">
        <f>SUM(B7:B18)</f>
        <v>83984.14999999998</v>
      </c>
      <c r="C19" s="13">
        <f>SUM(C7:C15)</f>
        <v>0</v>
      </c>
      <c r="D19" s="13">
        <f>SUM(D7:D18)</f>
        <v>10482.469999999999</v>
      </c>
      <c r="E19" s="13">
        <f>SUM(E7:E15)</f>
        <v>303.2</v>
      </c>
      <c r="F19" s="13">
        <f>SUM(F7:F18)</f>
        <v>26680.36</v>
      </c>
      <c r="G19" s="13">
        <f>SUM(G7:G18)</f>
        <v>1302.9000000000001</v>
      </c>
      <c r="H19" s="13">
        <f>SUM(H7:H18)</f>
        <v>7764.8400000000011</v>
      </c>
      <c r="I19" s="18">
        <f>SUM(I7:I18)</f>
        <v>130517.92000000001</v>
      </c>
      <c r="J19" s="13">
        <f>SUM(J6:J18)</f>
        <v>92676.31</v>
      </c>
      <c r="K19" s="13">
        <f>SUM(K7:K15)</f>
        <v>0</v>
      </c>
      <c r="L19" s="13">
        <f>SUM(L7:L18)</f>
        <v>129402.22</v>
      </c>
      <c r="M19" s="18">
        <f>I19-J19</f>
        <v>37841.610000000015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J19" sqref="J19"/>
    </sheetView>
  </sheetViews>
  <sheetFormatPr defaultRowHeight="15"/>
  <sheetData>
    <row r="1" spans="1:13">
      <c r="A1" s="70" t="s">
        <v>209</v>
      </c>
      <c r="B1" s="70"/>
      <c r="C1" s="70"/>
      <c r="D1" s="70"/>
      <c r="E1" s="70"/>
      <c r="F1" s="70" t="s">
        <v>119</v>
      </c>
      <c r="G1" s="70"/>
      <c r="H1" s="70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5</v>
      </c>
      <c r="B3" s="2"/>
      <c r="C3" s="2" t="s">
        <v>6</v>
      </c>
      <c r="D3" s="2">
        <v>601.4</v>
      </c>
      <c r="E3" s="3" t="s">
        <v>7</v>
      </c>
      <c r="F3" s="2"/>
      <c r="G3" s="70"/>
      <c r="H3" s="70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8</v>
      </c>
      <c r="B5" s="5" t="s">
        <v>9</v>
      </c>
      <c r="C5" s="6" t="s">
        <v>10</v>
      </c>
      <c r="D5" s="6" t="s">
        <v>11</v>
      </c>
      <c r="E5" s="6" t="s">
        <v>12</v>
      </c>
      <c r="F5" s="6" t="s">
        <v>34</v>
      </c>
      <c r="G5" s="6" t="s">
        <v>35</v>
      </c>
      <c r="H5" s="6" t="s">
        <v>15</v>
      </c>
      <c r="I5" s="6" t="s">
        <v>16</v>
      </c>
      <c r="J5" s="6" t="s">
        <v>17</v>
      </c>
      <c r="K5" s="6"/>
      <c r="L5" s="6" t="s">
        <v>37</v>
      </c>
      <c r="M5" s="7" t="s">
        <v>19</v>
      </c>
    </row>
    <row r="6" spans="1:13">
      <c r="A6" s="4"/>
      <c r="B6" s="5"/>
      <c r="C6" s="6"/>
      <c r="D6" s="6"/>
      <c r="E6" s="6"/>
      <c r="F6" s="6"/>
      <c r="G6" s="6"/>
      <c r="H6" s="6"/>
      <c r="I6" s="6"/>
      <c r="J6" s="6">
        <v>-20174.82</v>
      </c>
      <c r="K6" s="6"/>
      <c r="L6" s="6"/>
      <c r="M6" s="7"/>
    </row>
    <row r="7" spans="1:13">
      <c r="A7" s="3" t="s">
        <v>20</v>
      </c>
      <c r="B7" s="3">
        <v>4552.6000000000004</v>
      </c>
      <c r="C7" s="3"/>
      <c r="D7" s="3">
        <v>760.76</v>
      </c>
      <c r="E7" s="3"/>
      <c r="F7" s="8">
        <v>1571.58</v>
      </c>
      <c r="G7" s="3">
        <v>0</v>
      </c>
      <c r="H7" s="3">
        <v>420.98</v>
      </c>
      <c r="I7" s="3">
        <f>SUM(B7:H7)</f>
        <v>7305.92</v>
      </c>
      <c r="J7" s="8">
        <v>3661</v>
      </c>
      <c r="K7" s="3"/>
      <c r="L7" s="8">
        <f>SUM(J7:K7)</f>
        <v>3661</v>
      </c>
      <c r="M7" s="8">
        <f>I7-L7</f>
        <v>3644.92</v>
      </c>
    </row>
    <row r="8" spans="1:13">
      <c r="A8" s="3" t="s">
        <v>21</v>
      </c>
      <c r="B8" s="3">
        <v>4552.6000000000004</v>
      </c>
      <c r="C8" s="3"/>
      <c r="D8" s="3">
        <v>880.46</v>
      </c>
      <c r="E8" s="3"/>
      <c r="F8" s="3">
        <v>1876.41</v>
      </c>
      <c r="G8" s="9">
        <f t="shared" ref="G8:G14" si="0">G7</f>
        <v>0</v>
      </c>
      <c r="H8" s="3">
        <v>420.98</v>
      </c>
      <c r="I8" s="3">
        <f t="shared" ref="I8:I18" si="1">SUM(B8:H8)</f>
        <v>7730.4500000000007</v>
      </c>
      <c r="J8" s="8">
        <v>3592</v>
      </c>
      <c r="K8" s="3"/>
      <c r="L8" s="8">
        <f t="shared" ref="L8:L18" si="2">SUM(J8:K8)</f>
        <v>3592</v>
      </c>
      <c r="M8" s="8">
        <f t="shared" ref="M8:M18" si="3">I8-L8</f>
        <v>4138.4500000000007</v>
      </c>
    </row>
    <row r="9" spans="1:13">
      <c r="A9" s="3" t="s">
        <v>22</v>
      </c>
      <c r="B9" s="3">
        <v>4552.6000000000004</v>
      </c>
      <c r="C9" s="3"/>
      <c r="D9" s="3">
        <v>1135.82</v>
      </c>
      <c r="E9" s="3"/>
      <c r="F9" s="3">
        <v>3258.31</v>
      </c>
      <c r="G9" s="9">
        <f t="shared" si="0"/>
        <v>0</v>
      </c>
      <c r="H9" s="3">
        <v>420.98</v>
      </c>
      <c r="I9" s="3">
        <f t="shared" si="1"/>
        <v>9367.7099999999991</v>
      </c>
      <c r="J9" s="8">
        <v>6881.85</v>
      </c>
      <c r="K9" s="3"/>
      <c r="L9" s="8">
        <f t="shared" si="2"/>
        <v>6881.85</v>
      </c>
      <c r="M9" s="8">
        <f t="shared" si="3"/>
        <v>2485.8599999999988</v>
      </c>
    </row>
    <row r="10" spans="1:13">
      <c r="A10" s="3" t="s">
        <v>23</v>
      </c>
      <c r="B10" s="3">
        <v>4552.6000000000004</v>
      </c>
      <c r="C10" s="3"/>
      <c r="D10" s="3">
        <v>816.38</v>
      </c>
      <c r="E10" s="3"/>
      <c r="F10" s="3">
        <v>2079.63</v>
      </c>
      <c r="G10" s="9">
        <f t="shared" si="0"/>
        <v>0</v>
      </c>
      <c r="H10" s="3">
        <v>420.98</v>
      </c>
      <c r="I10" s="3">
        <f t="shared" si="1"/>
        <v>7869.59</v>
      </c>
      <c r="J10" s="8">
        <v>5937</v>
      </c>
      <c r="K10" s="3"/>
      <c r="L10" s="8">
        <f t="shared" si="2"/>
        <v>5937</v>
      </c>
      <c r="M10" s="8">
        <f t="shared" si="3"/>
        <v>1932.5900000000001</v>
      </c>
    </row>
    <row r="11" spans="1:13">
      <c r="A11" s="3" t="s">
        <v>24</v>
      </c>
      <c r="B11" s="3">
        <v>4552.6000000000004</v>
      </c>
      <c r="C11" s="3"/>
      <c r="D11" s="3">
        <v>537.32000000000005</v>
      </c>
      <c r="E11" s="3"/>
      <c r="F11" s="8">
        <v>1002.56</v>
      </c>
      <c r="G11" s="9">
        <f t="shared" si="0"/>
        <v>0</v>
      </c>
      <c r="H11" s="3">
        <v>420.98</v>
      </c>
      <c r="I11" s="3">
        <f t="shared" si="1"/>
        <v>6513.4599999999991</v>
      </c>
      <c r="J11" s="8">
        <v>2947</v>
      </c>
      <c r="K11" s="3"/>
      <c r="L11" s="8">
        <f t="shared" si="2"/>
        <v>2947</v>
      </c>
      <c r="M11" s="8">
        <f t="shared" si="3"/>
        <v>3566.4599999999991</v>
      </c>
    </row>
    <row r="12" spans="1:13">
      <c r="A12" s="3" t="s">
        <v>25</v>
      </c>
      <c r="B12" s="3">
        <v>4307.33</v>
      </c>
      <c r="C12" s="3"/>
      <c r="D12" s="3">
        <v>750.12</v>
      </c>
      <c r="E12" s="3"/>
      <c r="F12" s="8">
        <v>1880.28</v>
      </c>
      <c r="G12" s="9">
        <f t="shared" si="0"/>
        <v>0</v>
      </c>
      <c r="H12" s="9">
        <v>373.1</v>
      </c>
      <c r="I12" s="3">
        <f t="shared" si="1"/>
        <v>7310.83</v>
      </c>
      <c r="J12" s="8">
        <v>4136</v>
      </c>
      <c r="K12" s="3"/>
      <c r="L12" s="8">
        <f t="shared" si="2"/>
        <v>4136</v>
      </c>
      <c r="M12" s="8">
        <f t="shared" si="3"/>
        <v>3174.83</v>
      </c>
    </row>
    <row r="13" spans="1:13">
      <c r="A13" s="3" t="s">
        <v>26</v>
      </c>
      <c r="B13" s="3">
        <v>4307.33</v>
      </c>
      <c r="C13" s="3"/>
      <c r="D13" s="3">
        <v>1519.14</v>
      </c>
      <c r="E13" s="3"/>
      <c r="F13" s="8">
        <v>3739.26</v>
      </c>
      <c r="G13" s="9">
        <f t="shared" si="0"/>
        <v>0</v>
      </c>
      <c r="H13" s="9">
        <v>373.1</v>
      </c>
      <c r="I13" s="3">
        <f t="shared" si="1"/>
        <v>9938.83</v>
      </c>
      <c r="J13" s="8">
        <v>12112.5</v>
      </c>
      <c r="K13" s="3"/>
      <c r="L13" s="8">
        <f t="shared" si="2"/>
        <v>12112.5</v>
      </c>
      <c r="M13" s="8">
        <f t="shared" si="3"/>
        <v>-2173.67</v>
      </c>
    </row>
    <row r="14" spans="1:13">
      <c r="A14" s="3" t="s">
        <v>27</v>
      </c>
      <c r="B14" s="3">
        <v>4495.1000000000004</v>
      </c>
      <c r="C14" s="3"/>
      <c r="D14" s="3">
        <v>465.36</v>
      </c>
      <c r="E14" s="3"/>
      <c r="F14" s="8">
        <v>1192.8800000000001</v>
      </c>
      <c r="G14" s="9">
        <f t="shared" si="0"/>
        <v>0</v>
      </c>
      <c r="H14" s="9">
        <v>389.11</v>
      </c>
      <c r="I14" s="3">
        <f t="shared" si="1"/>
        <v>6542.45</v>
      </c>
      <c r="J14" s="8">
        <v>1757</v>
      </c>
      <c r="K14" s="3"/>
      <c r="L14" s="8">
        <f t="shared" si="2"/>
        <v>1757</v>
      </c>
      <c r="M14" s="8">
        <f t="shared" si="3"/>
        <v>4785.45</v>
      </c>
    </row>
    <row r="15" spans="1:13">
      <c r="A15" s="3" t="s">
        <v>28</v>
      </c>
      <c r="B15" s="3">
        <v>4495.1000000000004</v>
      </c>
      <c r="C15" s="3"/>
      <c r="D15" s="3">
        <v>437.66</v>
      </c>
      <c r="E15" s="3"/>
      <c r="F15" s="8">
        <v>1117.3599999999999</v>
      </c>
      <c r="G15" s="9">
        <f>G14</f>
        <v>0</v>
      </c>
      <c r="H15" s="9">
        <v>389.11</v>
      </c>
      <c r="I15" s="3">
        <f t="shared" si="1"/>
        <v>6439.23</v>
      </c>
      <c r="J15" s="8">
        <v>4075</v>
      </c>
      <c r="K15" s="3"/>
      <c r="L15" s="8">
        <f t="shared" si="2"/>
        <v>4075</v>
      </c>
      <c r="M15" s="8">
        <f t="shared" si="3"/>
        <v>2364.2299999999996</v>
      </c>
    </row>
    <row r="16" spans="1:13">
      <c r="A16" s="3" t="s">
        <v>29</v>
      </c>
      <c r="B16" s="3">
        <v>4495.1000000000004</v>
      </c>
      <c r="C16" s="3"/>
      <c r="D16" s="3">
        <v>2587.1799999999998</v>
      </c>
      <c r="E16" s="3"/>
      <c r="F16" s="8">
        <v>6605.22</v>
      </c>
      <c r="G16" s="9">
        <f>G15</f>
        <v>0</v>
      </c>
      <c r="H16" s="9">
        <v>389.11</v>
      </c>
      <c r="I16" s="3">
        <f t="shared" si="1"/>
        <v>14076.61</v>
      </c>
      <c r="J16" s="8">
        <v>11266</v>
      </c>
      <c r="K16" s="3"/>
      <c r="L16" s="8">
        <f t="shared" si="2"/>
        <v>11266</v>
      </c>
      <c r="M16" s="8">
        <f t="shared" si="3"/>
        <v>2810.6100000000006</v>
      </c>
    </row>
    <row r="17" spans="1:13">
      <c r="A17" s="3" t="s">
        <v>30</v>
      </c>
      <c r="B17" s="3">
        <v>4495.1000000000004</v>
      </c>
      <c r="C17" s="3"/>
      <c r="D17" s="3">
        <v>1257.58</v>
      </c>
      <c r="E17" s="3"/>
      <c r="F17" s="8">
        <v>3210.66</v>
      </c>
      <c r="G17">
        <v>0</v>
      </c>
      <c r="H17" s="9">
        <v>389.11</v>
      </c>
      <c r="I17" s="3">
        <f t="shared" si="1"/>
        <v>9352.4500000000007</v>
      </c>
      <c r="J17" s="8">
        <v>15630.44</v>
      </c>
      <c r="K17" s="3"/>
      <c r="L17" s="8">
        <f t="shared" si="2"/>
        <v>15630.44</v>
      </c>
      <c r="M17" s="8">
        <f t="shared" si="3"/>
        <v>-6277.99</v>
      </c>
    </row>
    <row r="18" spans="1:13">
      <c r="A18" s="3" t="s">
        <v>31</v>
      </c>
      <c r="B18" s="3">
        <v>4495.1000000000004</v>
      </c>
      <c r="C18" s="3"/>
      <c r="D18" s="3">
        <v>2504.08</v>
      </c>
      <c r="E18" s="3"/>
      <c r="F18" s="8">
        <v>6393.06</v>
      </c>
      <c r="G18" s="9">
        <f>G16</f>
        <v>0</v>
      </c>
      <c r="H18" s="9">
        <v>389.11</v>
      </c>
      <c r="I18" s="3">
        <f t="shared" si="1"/>
        <v>13781.350000000002</v>
      </c>
      <c r="J18" s="8">
        <v>17588</v>
      </c>
      <c r="K18" s="3"/>
      <c r="L18" s="8">
        <f t="shared" si="2"/>
        <v>17588</v>
      </c>
      <c r="M18" s="8">
        <f t="shared" si="3"/>
        <v>-3806.6499999999978</v>
      </c>
    </row>
    <row r="19" spans="1:13">
      <c r="A19" s="10" t="s">
        <v>32</v>
      </c>
      <c r="B19" s="3">
        <f>SUM(B7:B18)</f>
        <v>53853.159999999996</v>
      </c>
      <c r="C19" s="3">
        <f t="shared" ref="C19:K19" si="4">SUM(C7:C13)</f>
        <v>0</v>
      </c>
      <c r="D19" s="3">
        <f>SUM(D7:D18)</f>
        <v>13651.859999999999</v>
      </c>
      <c r="E19" s="3">
        <f t="shared" si="4"/>
        <v>0</v>
      </c>
      <c r="F19" s="8">
        <f>SUM(F7:F18)</f>
        <v>33927.21</v>
      </c>
      <c r="G19" s="3">
        <f t="shared" si="4"/>
        <v>0</v>
      </c>
      <c r="H19" s="3">
        <f>SUM(H7:H18)</f>
        <v>4796.6499999999996</v>
      </c>
      <c r="I19" s="3">
        <f>SUM(I7:I18)</f>
        <v>106228.88</v>
      </c>
      <c r="J19" s="8">
        <f>SUM(J6:J18)</f>
        <v>69408.97</v>
      </c>
      <c r="K19" s="3">
        <f t="shared" si="4"/>
        <v>0</v>
      </c>
      <c r="L19" s="3">
        <f>SUM(L7:L18)</f>
        <v>89583.79</v>
      </c>
      <c r="M19" s="8">
        <f>I19-J19</f>
        <v>36819.910000000003</v>
      </c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>
  <dimension ref="A1:M21"/>
  <sheetViews>
    <sheetView workbookViewId="0">
      <selection activeCell="K18" sqref="K18"/>
    </sheetView>
  </sheetViews>
  <sheetFormatPr defaultRowHeight="15"/>
  <sheetData>
    <row r="1" spans="1:13">
      <c r="A1" s="70" t="s">
        <v>209</v>
      </c>
      <c r="B1" s="70"/>
      <c r="C1" s="70"/>
      <c r="D1" s="70"/>
      <c r="E1" s="70"/>
      <c r="F1" s="70" t="s">
        <v>121</v>
      </c>
      <c r="G1" s="70"/>
      <c r="H1" s="70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5</v>
      </c>
      <c r="B3" s="2"/>
      <c r="C3" s="2" t="s">
        <v>6</v>
      </c>
      <c r="D3" s="2">
        <v>361.1</v>
      </c>
      <c r="E3" s="3" t="s">
        <v>7</v>
      </c>
      <c r="F3" s="2"/>
      <c r="G3" s="70"/>
      <c r="H3" s="70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8</v>
      </c>
      <c r="B5" s="5" t="s">
        <v>9</v>
      </c>
      <c r="C5" s="6" t="s">
        <v>10</v>
      </c>
      <c r="D5" s="6" t="s">
        <v>11</v>
      </c>
      <c r="E5" s="6" t="s">
        <v>12</v>
      </c>
      <c r="F5" s="6" t="s">
        <v>34</v>
      </c>
      <c r="G5" s="6" t="s">
        <v>35</v>
      </c>
      <c r="H5" s="6" t="s">
        <v>15</v>
      </c>
      <c r="I5" s="6" t="s">
        <v>16</v>
      </c>
      <c r="J5" s="6" t="s">
        <v>17</v>
      </c>
      <c r="K5" s="6"/>
      <c r="L5" s="6" t="s">
        <v>101</v>
      </c>
      <c r="M5" s="7" t="s">
        <v>19</v>
      </c>
    </row>
    <row r="6" spans="1:13">
      <c r="A6" s="4"/>
      <c r="B6" s="5"/>
      <c r="C6" s="6"/>
      <c r="D6" s="6"/>
      <c r="E6" s="6"/>
      <c r="F6" s="6"/>
      <c r="G6" s="6"/>
      <c r="H6" s="6"/>
      <c r="I6" s="6"/>
      <c r="J6" s="6">
        <v>-25089.599999999999</v>
      </c>
      <c r="K6" s="6"/>
      <c r="L6" s="6"/>
      <c r="M6" s="7"/>
    </row>
    <row r="7" spans="1:13">
      <c r="A7" s="3" t="s">
        <v>20</v>
      </c>
      <c r="B7" s="3">
        <v>2733.53</v>
      </c>
      <c r="C7" s="3"/>
      <c r="D7" s="3">
        <v>85.12</v>
      </c>
      <c r="E7" s="3"/>
      <c r="F7" s="8">
        <v>216.77</v>
      </c>
      <c r="G7" s="3">
        <v>0</v>
      </c>
      <c r="H7" s="3">
        <v>352.77</v>
      </c>
      <c r="I7" s="3">
        <f>SUM(B7:H7)</f>
        <v>3388.19</v>
      </c>
      <c r="J7" s="8">
        <v>335</v>
      </c>
      <c r="K7" s="3"/>
      <c r="L7" s="8">
        <f>SUM(J7:K7)</f>
        <v>335</v>
      </c>
      <c r="M7" s="8">
        <f>I7-L7</f>
        <v>3053.19</v>
      </c>
    </row>
    <row r="8" spans="1:13">
      <c r="A8" s="3" t="s">
        <v>21</v>
      </c>
      <c r="B8" s="3">
        <v>2733.53</v>
      </c>
      <c r="C8" s="3"/>
      <c r="D8" s="3">
        <v>297.92</v>
      </c>
      <c r="E8" s="3"/>
      <c r="F8" s="3">
        <v>758.69</v>
      </c>
      <c r="G8" s="9">
        <f t="shared" ref="G8:G15" si="0">G7</f>
        <v>0</v>
      </c>
      <c r="H8" s="3">
        <v>352.77</v>
      </c>
      <c r="I8" s="3">
        <f t="shared" ref="I8:I18" si="1">SUM(B8:H8)</f>
        <v>4142.91</v>
      </c>
      <c r="J8" s="8">
        <v>4732</v>
      </c>
      <c r="K8" s="3"/>
      <c r="L8" s="8">
        <f t="shared" ref="L8:L18" si="2">SUM(J8:K8)</f>
        <v>4732</v>
      </c>
      <c r="M8" s="8">
        <f t="shared" ref="M8:M18" si="3">I8-L8</f>
        <v>-589.09000000000015</v>
      </c>
    </row>
    <row r="9" spans="1:13">
      <c r="A9" s="3" t="s">
        <v>22</v>
      </c>
      <c r="B9" s="3">
        <v>2733.53</v>
      </c>
      <c r="C9" s="3"/>
      <c r="D9" s="3">
        <v>391.02</v>
      </c>
      <c r="E9" s="3"/>
      <c r="F9" s="3">
        <v>995.78</v>
      </c>
      <c r="G9" s="9">
        <f t="shared" si="0"/>
        <v>0</v>
      </c>
      <c r="H9" s="3">
        <v>352.77</v>
      </c>
      <c r="I9" s="3">
        <f t="shared" si="1"/>
        <v>4473.1000000000004</v>
      </c>
      <c r="J9" s="8">
        <v>6257</v>
      </c>
      <c r="K9" s="3"/>
      <c r="L9" s="8">
        <f t="shared" si="2"/>
        <v>6257</v>
      </c>
      <c r="M9" s="8">
        <f t="shared" si="3"/>
        <v>-1783.8999999999996</v>
      </c>
    </row>
    <row r="10" spans="1:13">
      <c r="A10" s="3" t="s">
        <v>23</v>
      </c>
      <c r="B10" s="3">
        <v>2733.53</v>
      </c>
      <c r="C10" s="3"/>
      <c r="D10" s="3">
        <v>271.32</v>
      </c>
      <c r="E10" s="3"/>
      <c r="F10" s="3">
        <v>690.95</v>
      </c>
      <c r="G10" s="9">
        <f t="shared" si="0"/>
        <v>0</v>
      </c>
      <c r="H10" s="3">
        <v>352.77</v>
      </c>
      <c r="I10" s="3">
        <f t="shared" si="1"/>
        <v>4048.57</v>
      </c>
      <c r="J10" s="8">
        <v>2542</v>
      </c>
      <c r="K10" s="3"/>
      <c r="L10" s="8">
        <f t="shared" si="2"/>
        <v>2542</v>
      </c>
      <c r="M10" s="8">
        <f t="shared" si="3"/>
        <v>1506.5700000000002</v>
      </c>
    </row>
    <row r="11" spans="1:13">
      <c r="A11" s="3" t="s">
        <v>24</v>
      </c>
      <c r="B11" s="3">
        <v>2733.53</v>
      </c>
      <c r="C11" s="3"/>
      <c r="D11" s="3">
        <v>111.72</v>
      </c>
      <c r="E11" s="3"/>
      <c r="F11" s="8">
        <v>284.51</v>
      </c>
      <c r="G11" s="9">
        <f t="shared" si="0"/>
        <v>0</v>
      </c>
      <c r="H11" s="3">
        <v>352.77</v>
      </c>
      <c r="I11" s="3">
        <f t="shared" si="1"/>
        <v>3482.53</v>
      </c>
      <c r="J11" s="8">
        <v>2725</v>
      </c>
      <c r="K11" s="3"/>
      <c r="L11" s="8">
        <f t="shared" si="2"/>
        <v>2725</v>
      </c>
      <c r="M11" s="8">
        <f t="shared" si="3"/>
        <v>757.5300000000002</v>
      </c>
    </row>
    <row r="12" spans="1:13">
      <c r="A12" s="3" t="s">
        <v>25</v>
      </c>
      <c r="B12" s="3">
        <v>2733.53</v>
      </c>
      <c r="C12" s="3"/>
      <c r="D12" s="3">
        <v>444.22</v>
      </c>
      <c r="E12" s="3"/>
      <c r="F12" s="8">
        <v>1131.26</v>
      </c>
      <c r="G12" s="9">
        <f t="shared" si="0"/>
        <v>0</v>
      </c>
      <c r="H12" s="9">
        <v>252.77</v>
      </c>
      <c r="I12" s="3">
        <f t="shared" si="1"/>
        <v>4561.7800000000007</v>
      </c>
      <c r="J12" s="8">
        <v>5708</v>
      </c>
      <c r="K12" s="3"/>
      <c r="L12" s="8">
        <f t="shared" si="2"/>
        <v>5708</v>
      </c>
      <c r="M12" s="8">
        <f t="shared" si="3"/>
        <v>-1146.2199999999993</v>
      </c>
    </row>
    <row r="13" spans="1:13">
      <c r="A13" s="3" t="s">
        <v>26</v>
      </c>
      <c r="B13" s="3">
        <v>2733.53</v>
      </c>
      <c r="C13" s="3"/>
      <c r="D13" s="3">
        <v>703.03</v>
      </c>
      <c r="E13" s="3"/>
      <c r="F13" s="8">
        <v>1720.61</v>
      </c>
      <c r="G13" s="9">
        <f t="shared" si="0"/>
        <v>0</v>
      </c>
      <c r="H13" s="9">
        <v>252.77</v>
      </c>
      <c r="I13" s="3">
        <f t="shared" si="1"/>
        <v>5409.9400000000005</v>
      </c>
      <c r="J13" s="8">
        <v>2065</v>
      </c>
      <c r="K13" s="3"/>
      <c r="L13" s="8">
        <f t="shared" si="2"/>
        <v>2065</v>
      </c>
      <c r="M13" s="8">
        <f t="shared" si="3"/>
        <v>3344.9400000000005</v>
      </c>
    </row>
    <row r="14" spans="1:13">
      <c r="A14" s="3" t="s">
        <v>27</v>
      </c>
      <c r="B14" s="3">
        <v>3287.98</v>
      </c>
      <c r="C14" s="3"/>
      <c r="D14" s="3">
        <v>423.81</v>
      </c>
      <c r="E14" s="3"/>
      <c r="F14" s="8">
        <v>1085.5999999999999</v>
      </c>
      <c r="G14" s="9">
        <f t="shared" si="0"/>
        <v>0</v>
      </c>
      <c r="H14" s="9">
        <v>303.83</v>
      </c>
      <c r="I14" s="3">
        <f t="shared" si="1"/>
        <v>5101.2199999999993</v>
      </c>
      <c r="J14" s="8">
        <v>8138.7</v>
      </c>
      <c r="K14" s="3"/>
      <c r="L14" s="8">
        <f t="shared" si="2"/>
        <v>8138.7</v>
      </c>
      <c r="M14" s="8">
        <f t="shared" si="3"/>
        <v>-3037.4800000000005</v>
      </c>
    </row>
    <row r="15" spans="1:13">
      <c r="A15" s="3" t="s">
        <v>28</v>
      </c>
      <c r="B15" s="3">
        <v>3287.98</v>
      </c>
      <c r="C15" s="3"/>
      <c r="D15" s="3">
        <v>770.06</v>
      </c>
      <c r="E15" s="3"/>
      <c r="F15" s="8">
        <v>1966</v>
      </c>
      <c r="G15" s="9">
        <f t="shared" si="0"/>
        <v>0</v>
      </c>
      <c r="H15" s="9">
        <v>303.83</v>
      </c>
      <c r="I15" s="3">
        <f t="shared" si="1"/>
        <v>6327.87</v>
      </c>
      <c r="J15" s="8">
        <v>6260</v>
      </c>
      <c r="K15" s="3"/>
      <c r="L15" s="8">
        <f t="shared" si="2"/>
        <v>6260</v>
      </c>
      <c r="M15" s="8">
        <f t="shared" si="3"/>
        <v>67.869999999999891</v>
      </c>
    </row>
    <row r="16" spans="1:13">
      <c r="A16" s="3" t="s">
        <v>29</v>
      </c>
      <c r="B16" s="3">
        <v>3287.98</v>
      </c>
      <c r="C16" s="3"/>
      <c r="D16" s="3">
        <v>354.56</v>
      </c>
      <c r="E16" s="3"/>
      <c r="F16" s="8">
        <v>905.2</v>
      </c>
      <c r="G16" s="9">
        <f>G15</f>
        <v>0</v>
      </c>
      <c r="H16" s="9">
        <v>303.83</v>
      </c>
      <c r="I16" s="3">
        <f t="shared" si="1"/>
        <v>4851.57</v>
      </c>
      <c r="J16" s="8">
        <v>3153</v>
      </c>
      <c r="K16" s="3"/>
      <c r="L16" s="8">
        <f t="shared" si="2"/>
        <v>3153</v>
      </c>
      <c r="M16" s="8">
        <f t="shared" si="3"/>
        <v>1698.5699999999997</v>
      </c>
    </row>
    <row r="17" spans="1:13">
      <c r="A17" s="3" t="s">
        <v>30</v>
      </c>
      <c r="B17" s="3">
        <v>3287.98</v>
      </c>
      <c r="C17" s="3"/>
      <c r="D17" s="3">
        <v>825.46</v>
      </c>
      <c r="E17" s="3"/>
      <c r="F17" s="8">
        <v>2107.44</v>
      </c>
      <c r="G17" s="9">
        <f>G16</f>
        <v>0</v>
      </c>
      <c r="H17" s="9">
        <v>303.83</v>
      </c>
      <c r="I17" s="3">
        <f t="shared" si="1"/>
        <v>6524.7100000000009</v>
      </c>
      <c r="J17" s="8">
        <v>5987</v>
      </c>
      <c r="K17" s="3"/>
      <c r="L17" s="8">
        <f t="shared" si="2"/>
        <v>5987</v>
      </c>
      <c r="M17" s="8">
        <f t="shared" si="3"/>
        <v>537.71000000000095</v>
      </c>
    </row>
    <row r="18" spans="1:13">
      <c r="A18" s="3" t="s">
        <v>31</v>
      </c>
      <c r="B18" s="3">
        <v>3287.98</v>
      </c>
      <c r="C18" s="3"/>
      <c r="D18" s="3">
        <v>548.46</v>
      </c>
      <c r="E18" s="3"/>
      <c r="F18" s="8">
        <v>1400.26</v>
      </c>
      <c r="G18" s="9">
        <f>G17</f>
        <v>0</v>
      </c>
      <c r="H18" s="9">
        <v>303.83</v>
      </c>
      <c r="I18" s="3">
        <f t="shared" si="1"/>
        <v>5540.53</v>
      </c>
      <c r="J18" s="8">
        <v>6506.09</v>
      </c>
      <c r="K18" s="3"/>
      <c r="L18" s="8">
        <f t="shared" si="2"/>
        <v>6506.09</v>
      </c>
      <c r="M18" s="8">
        <f t="shared" si="3"/>
        <v>-965.5600000000004</v>
      </c>
    </row>
    <row r="19" spans="1:13">
      <c r="A19" s="10" t="s">
        <v>32</v>
      </c>
      <c r="B19" s="3">
        <f>SUM(B7:B18)</f>
        <v>35574.61</v>
      </c>
      <c r="C19" s="3">
        <f t="shared" ref="C19:K19" si="4">SUM(C7:C15)</f>
        <v>0</v>
      </c>
      <c r="D19" s="3">
        <f>SUM(D7:D18)</f>
        <v>5226.7</v>
      </c>
      <c r="E19" s="3">
        <f t="shared" si="4"/>
        <v>0</v>
      </c>
      <c r="F19" s="8">
        <f>SUM(F7:F18)</f>
        <v>13263.070000000002</v>
      </c>
      <c r="G19" s="3">
        <f t="shared" si="4"/>
        <v>0</v>
      </c>
      <c r="H19" s="3">
        <f>SUM(H7:H18)</f>
        <v>3788.5399999999995</v>
      </c>
      <c r="I19" s="3">
        <f>SUM(I7:I18)</f>
        <v>57852.920000000006</v>
      </c>
      <c r="J19" s="8">
        <f>SUM(J6:J18)</f>
        <v>29319.190000000002</v>
      </c>
      <c r="K19" s="3">
        <f t="shared" si="4"/>
        <v>0</v>
      </c>
      <c r="L19" s="3">
        <f>SUM(L7:L18)</f>
        <v>54408.789999999994</v>
      </c>
      <c r="M19" s="8">
        <f>I19-J19</f>
        <v>28533.730000000003</v>
      </c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>
  <dimension ref="A1:M21"/>
  <sheetViews>
    <sheetView workbookViewId="0">
      <selection activeCell="I18" sqref="I18"/>
    </sheetView>
  </sheetViews>
  <sheetFormatPr defaultRowHeight="15"/>
  <cols>
    <col min="10" max="10" width="9.28515625" bestFit="1" customWidth="1"/>
    <col min="12" max="12" width="10.140625" customWidth="1"/>
    <col min="13" max="13" width="9.5703125" bestFit="1" customWidth="1"/>
  </cols>
  <sheetData>
    <row r="1" spans="1:13">
      <c r="A1" s="70" t="s">
        <v>209</v>
      </c>
      <c r="B1" s="70"/>
      <c r="C1" s="70"/>
      <c r="D1" s="70"/>
      <c r="E1" s="70"/>
      <c r="F1" s="70" t="s">
        <v>122</v>
      </c>
      <c r="G1" s="70"/>
      <c r="H1" s="70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5</v>
      </c>
      <c r="B3" s="2"/>
      <c r="C3" s="2" t="s">
        <v>6</v>
      </c>
      <c r="D3" s="2">
        <v>866.8</v>
      </c>
      <c r="E3" s="3" t="s">
        <v>7</v>
      </c>
      <c r="F3" s="2"/>
      <c r="G3" s="70"/>
      <c r="H3" s="70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8</v>
      </c>
      <c r="B5" s="5" t="s">
        <v>9</v>
      </c>
      <c r="C5" s="6" t="s">
        <v>10</v>
      </c>
      <c r="D5" s="6" t="s">
        <v>11</v>
      </c>
      <c r="E5" s="6" t="s">
        <v>12</v>
      </c>
      <c r="F5" s="6" t="s">
        <v>34</v>
      </c>
      <c r="G5" s="6" t="s">
        <v>35</v>
      </c>
      <c r="H5" s="6" t="s">
        <v>15</v>
      </c>
      <c r="I5" s="6" t="s">
        <v>123</v>
      </c>
      <c r="J5" s="6" t="s">
        <v>17</v>
      </c>
      <c r="K5" s="6"/>
      <c r="L5" s="6" t="s">
        <v>37</v>
      </c>
      <c r="M5" s="7" t="s">
        <v>19</v>
      </c>
    </row>
    <row r="6" spans="1:13">
      <c r="A6" s="4"/>
      <c r="B6" s="5"/>
      <c r="C6" s="6"/>
      <c r="D6" s="6"/>
      <c r="E6" s="6"/>
      <c r="F6" s="6"/>
      <c r="G6" s="6"/>
      <c r="H6" s="6"/>
      <c r="I6" s="6"/>
      <c r="J6" s="6">
        <v>-139312.07999999999</v>
      </c>
      <c r="K6" s="6"/>
      <c r="L6" s="6"/>
      <c r="M6" s="7"/>
    </row>
    <row r="7" spans="1:13">
      <c r="A7" s="3" t="s">
        <v>20</v>
      </c>
      <c r="B7" s="3">
        <v>6561.68</v>
      </c>
      <c r="C7" s="3"/>
      <c r="D7" s="3">
        <v>2699.9</v>
      </c>
      <c r="E7" s="3"/>
      <c r="F7" s="8">
        <v>3827.35</v>
      </c>
      <c r="G7" s="3">
        <v>101.86</v>
      </c>
      <c r="H7" s="3">
        <v>606.76</v>
      </c>
      <c r="I7" s="3">
        <f>SUM(B7:H7)</f>
        <v>13797.550000000001</v>
      </c>
      <c r="J7" s="8">
        <v>7544</v>
      </c>
      <c r="K7" s="3"/>
      <c r="L7" s="8">
        <f>SUM(J7:K7)</f>
        <v>7544</v>
      </c>
      <c r="M7" s="8">
        <f t="shared" ref="M7:M18" si="0">I7-L7</f>
        <v>6253.5500000000011</v>
      </c>
    </row>
    <row r="8" spans="1:13">
      <c r="A8" s="3" t="s">
        <v>21</v>
      </c>
      <c r="B8" s="3">
        <v>6561.68</v>
      </c>
      <c r="C8" s="3"/>
      <c r="D8" s="3">
        <v>1949.78</v>
      </c>
      <c r="E8" s="3"/>
      <c r="F8" s="3">
        <v>4965.38</v>
      </c>
      <c r="G8" s="3">
        <v>101.86</v>
      </c>
      <c r="H8" s="3">
        <v>606.76</v>
      </c>
      <c r="I8" s="3">
        <f t="shared" ref="I8:I18" si="1">SUM(B8:H8)</f>
        <v>14185.460000000001</v>
      </c>
      <c r="J8" s="8">
        <v>11817.12</v>
      </c>
      <c r="K8" s="3"/>
      <c r="L8" s="8">
        <f t="shared" ref="L8:L13" si="2">SUM(J8:K8)</f>
        <v>11817.12</v>
      </c>
      <c r="M8" s="8">
        <f t="shared" si="0"/>
        <v>2368.34</v>
      </c>
    </row>
    <row r="9" spans="1:13">
      <c r="A9" s="3" t="s">
        <v>22</v>
      </c>
      <c r="B9" s="3">
        <v>6561.68</v>
      </c>
      <c r="C9" s="3"/>
      <c r="D9" s="3">
        <v>1484.28</v>
      </c>
      <c r="E9" s="3"/>
      <c r="F9" s="3">
        <v>3779.93</v>
      </c>
      <c r="G9" s="3">
        <v>101.86</v>
      </c>
      <c r="H9" s="3">
        <v>606.76</v>
      </c>
      <c r="I9" s="3">
        <f t="shared" si="1"/>
        <v>12534.51</v>
      </c>
      <c r="J9" s="8">
        <v>3221.18</v>
      </c>
      <c r="K9" s="3"/>
      <c r="L9" s="8">
        <f t="shared" si="2"/>
        <v>3221.18</v>
      </c>
      <c r="M9" s="8">
        <f t="shared" si="0"/>
        <v>9313.33</v>
      </c>
    </row>
    <row r="10" spans="1:13">
      <c r="A10" s="3" t="s">
        <v>23</v>
      </c>
      <c r="B10" s="3">
        <v>6561.68</v>
      </c>
      <c r="C10" s="3"/>
      <c r="D10" s="3">
        <v>2282.2800000000002</v>
      </c>
      <c r="E10" s="3"/>
      <c r="F10" s="3">
        <v>5947.61</v>
      </c>
      <c r="G10" s="3">
        <v>101.86</v>
      </c>
      <c r="H10" s="3">
        <v>606.76</v>
      </c>
      <c r="I10" s="3">
        <f t="shared" si="1"/>
        <v>15500.19</v>
      </c>
      <c r="J10" s="8">
        <v>13004.68</v>
      </c>
      <c r="K10" s="3"/>
      <c r="L10" s="8">
        <f t="shared" si="2"/>
        <v>13004.68</v>
      </c>
      <c r="M10" s="8">
        <f t="shared" si="0"/>
        <v>2495.5100000000002</v>
      </c>
    </row>
    <row r="11" spans="1:13">
      <c r="A11" s="3" t="s">
        <v>24</v>
      </c>
      <c r="B11" s="3">
        <v>6561.68</v>
      </c>
      <c r="C11" s="3"/>
      <c r="D11" s="3">
        <v>1404.48</v>
      </c>
      <c r="E11" s="3">
        <v>93.7</v>
      </c>
      <c r="F11" s="8">
        <v>3576.71</v>
      </c>
      <c r="G11" s="3">
        <v>101.86</v>
      </c>
      <c r="H11" s="3">
        <v>606.76</v>
      </c>
      <c r="I11" s="3">
        <f t="shared" si="1"/>
        <v>12345.19</v>
      </c>
      <c r="J11" s="8">
        <v>1638.18</v>
      </c>
      <c r="K11" s="3"/>
      <c r="L11" s="8">
        <f t="shared" si="2"/>
        <v>1638.18</v>
      </c>
      <c r="M11" s="8">
        <f t="shared" si="0"/>
        <v>10707.01</v>
      </c>
    </row>
    <row r="12" spans="1:13">
      <c r="A12" s="3" t="s">
        <v>25</v>
      </c>
      <c r="B12" s="3">
        <v>6558.67</v>
      </c>
      <c r="C12" s="3"/>
      <c r="D12" s="3">
        <v>2654.68</v>
      </c>
      <c r="E12" s="3">
        <v>355.4</v>
      </c>
      <c r="F12" s="8">
        <v>6760.49</v>
      </c>
      <c r="G12" s="9">
        <v>93.86</v>
      </c>
      <c r="H12" s="3">
        <v>606.76</v>
      </c>
      <c r="I12" s="3">
        <f t="shared" si="1"/>
        <v>17029.859999999997</v>
      </c>
      <c r="J12" s="8">
        <v>10942.61</v>
      </c>
      <c r="K12" s="3"/>
      <c r="L12" s="8">
        <f t="shared" si="2"/>
        <v>10942.61</v>
      </c>
      <c r="M12" s="8">
        <f t="shared" si="0"/>
        <v>6087.2499999999964</v>
      </c>
    </row>
    <row r="13" spans="1:13">
      <c r="A13" s="3" t="s">
        <v>26</v>
      </c>
      <c r="B13" s="3">
        <v>6558.67</v>
      </c>
      <c r="C13" s="3"/>
      <c r="D13" s="3">
        <v>2605.12</v>
      </c>
      <c r="E13" s="3">
        <v>370.13</v>
      </c>
      <c r="F13" s="8">
        <v>6374.37</v>
      </c>
      <c r="G13" s="9">
        <v>93.86</v>
      </c>
      <c r="H13" s="3">
        <v>606.76</v>
      </c>
      <c r="I13" s="3">
        <f t="shared" si="1"/>
        <v>16608.91</v>
      </c>
      <c r="J13" s="28">
        <v>10760.04</v>
      </c>
      <c r="K13" s="3"/>
      <c r="L13" s="8">
        <f t="shared" si="2"/>
        <v>10760.04</v>
      </c>
      <c r="M13" s="8">
        <f t="shared" si="0"/>
        <v>5848.869999999999</v>
      </c>
    </row>
    <row r="14" spans="1:13">
      <c r="A14" s="3" t="s">
        <v>27</v>
      </c>
      <c r="B14" s="3">
        <v>6847.72</v>
      </c>
      <c r="C14" s="3"/>
      <c r="D14" s="3">
        <v>1720.17</v>
      </c>
      <c r="E14" s="3">
        <v>370.13</v>
      </c>
      <c r="F14" s="8">
        <v>4402.4399999999996</v>
      </c>
      <c r="G14" s="9">
        <v>93.86</v>
      </c>
      <c r="H14" s="3">
        <v>632.77</v>
      </c>
      <c r="I14" s="3">
        <f t="shared" si="1"/>
        <v>14067.09</v>
      </c>
      <c r="J14" s="8">
        <v>6375</v>
      </c>
      <c r="K14" s="3"/>
      <c r="L14" s="8">
        <f>SUM(J14:K14)</f>
        <v>6375</v>
      </c>
      <c r="M14" s="8">
        <f t="shared" si="0"/>
        <v>7692.09</v>
      </c>
    </row>
    <row r="15" spans="1:13">
      <c r="A15" s="3" t="s">
        <v>28</v>
      </c>
      <c r="B15" s="3">
        <v>6847.72</v>
      </c>
      <c r="C15" s="3"/>
      <c r="D15" s="3">
        <v>2584.41</v>
      </c>
      <c r="E15" s="3"/>
      <c r="F15" s="8">
        <v>6602.9</v>
      </c>
      <c r="G15" s="9">
        <v>93.86</v>
      </c>
      <c r="H15" s="3">
        <v>632.77</v>
      </c>
      <c r="I15" s="3">
        <f t="shared" si="1"/>
        <v>16761.66</v>
      </c>
      <c r="J15" s="8">
        <v>8964.5</v>
      </c>
      <c r="K15" s="3"/>
      <c r="L15" s="8">
        <f>SUM(J15:K15)</f>
        <v>8964.5</v>
      </c>
      <c r="M15" s="8">
        <f t="shared" si="0"/>
        <v>7797.16</v>
      </c>
    </row>
    <row r="16" spans="1:13">
      <c r="A16" s="3" t="s">
        <v>29</v>
      </c>
      <c r="B16" s="3">
        <v>6847.72</v>
      </c>
      <c r="C16" s="3"/>
      <c r="D16" s="3">
        <v>2002.71</v>
      </c>
      <c r="E16" s="3"/>
      <c r="F16" s="8">
        <v>5112.9399999999996</v>
      </c>
      <c r="G16" s="9">
        <v>93.86</v>
      </c>
      <c r="H16" s="3">
        <v>632.77</v>
      </c>
      <c r="I16" s="3">
        <f t="shared" si="1"/>
        <v>14690</v>
      </c>
      <c r="J16" s="8">
        <v>11851.62</v>
      </c>
      <c r="K16" s="3"/>
      <c r="L16" s="8">
        <f>SUM(J16:K16)</f>
        <v>11851.62</v>
      </c>
      <c r="M16" s="8">
        <f t="shared" si="0"/>
        <v>2838.3799999999992</v>
      </c>
    </row>
    <row r="17" spans="1:13">
      <c r="A17" s="3" t="s">
        <v>30</v>
      </c>
      <c r="B17" s="3">
        <v>6847.72</v>
      </c>
      <c r="C17" s="3"/>
      <c r="D17" s="3">
        <v>1609.37</v>
      </c>
      <c r="E17" s="3"/>
      <c r="F17" s="8">
        <v>5612.05</v>
      </c>
      <c r="G17" s="9">
        <v>93.86</v>
      </c>
      <c r="H17" s="3">
        <v>632.77</v>
      </c>
      <c r="I17" s="3">
        <f t="shared" si="1"/>
        <v>14795.77</v>
      </c>
      <c r="J17" s="8">
        <v>5142</v>
      </c>
      <c r="K17" s="3"/>
      <c r="L17" s="8">
        <f>SUM(J17:K17)</f>
        <v>5142</v>
      </c>
      <c r="M17" s="8">
        <f t="shared" si="0"/>
        <v>9653.77</v>
      </c>
    </row>
    <row r="18" spans="1:13">
      <c r="A18" s="3" t="s">
        <v>31</v>
      </c>
      <c r="B18" s="3">
        <v>6847.72</v>
      </c>
      <c r="C18" s="3"/>
      <c r="D18" s="3">
        <v>1789.42</v>
      </c>
      <c r="E18" s="3"/>
      <c r="F18" s="8">
        <v>4568.51</v>
      </c>
      <c r="G18" s="9">
        <v>93.86</v>
      </c>
      <c r="H18" s="3">
        <v>632.77</v>
      </c>
      <c r="I18" s="3">
        <f t="shared" si="1"/>
        <v>13932.28</v>
      </c>
      <c r="J18" s="8">
        <v>9753.1299999999992</v>
      </c>
      <c r="K18" s="3"/>
      <c r="L18" s="8">
        <f>SUM(J18:K18)</f>
        <v>9753.1299999999992</v>
      </c>
      <c r="M18" s="8">
        <f t="shared" si="0"/>
        <v>4179.1500000000015</v>
      </c>
    </row>
    <row r="19" spans="1:13">
      <c r="A19" s="10" t="s">
        <v>32</v>
      </c>
      <c r="B19" s="3">
        <f>SUM(B7:B18)</f>
        <v>80164.34</v>
      </c>
      <c r="C19" s="3">
        <f>SUM(C7:C15)</f>
        <v>0</v>
      </c>
      <c r="D19" s="3">
        <f>SUM(D7:D18)</f>
        <v>24786.6</v>
      </c>
      <c r="E19" s="3">
        <f>SUM(E7:E15)</f>
        <v>1189.3600000000001</v>
      </c>
      <c r="F19" s="8">
        <f>SUM(F7:F18)</f>
        <v>61530.680000000015</v>
      </c>
      <c r="G19" s="9">
        <f>SUM(G7:G18)</f>
        <v>1166.32</v>
      </c>
      <c r="H19" s="3">
        <f>SUM(H7:H18)</f>
        <v>7411.1700000000019</v>
      </c>
      <c r="I19" s="3">
        <f>SUM(I7:I18)</f>
        <v>176248.47</v>
      </c>
      <c r="J19" s="8">
        <f>SUM(J6:J18)</f>
        <v>-38298.020000000019</v>
      </c>
      <c r="K19" s="3">
        <f>SUM(K7:K15)</f>
        <v>0</v>
      </c>
      <c r="L19" s="8">
        <f>SUM(L7:L18)</f>
        <v>101014.06</v>
      </c>
      <c r="M19" s="8">
        <f>I19-J19</f>
        <v>214546.49000000002</v>
      </c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J19" sqref="J19"/>
    </sheetView>
  </sheetViews>
  <sheetFormatPr defaultRowHeight="15"/>
  <sheetData>
    <row r="1" spans="1:14">
      <c r="A1" s="70" t="s">
        <v>209</v>
      </c>
      <c r="B1" s="70"/>
      <c r="C1" s="70"/>
      <c r="D1" s="70"/>
      <c r="E1" s="70"/>
      <c r="F1" s="70" t="s">
        <v>124</v>
      </c>
      <c r="G1" s="70"/>
      <c r="H1" s="70"/>
      <c r="I1" s="1"/>
      <c r="J1" s="1"/>
      <c r="K1" s="1"/>
      <c r="L1" s="1"/>
      <c r="M1" s="1"/>
      <c r="N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2" t="s">
        <v>5</v>
      </c>
      <c r="B3" s="2"/>
      <c r="C3" s="2" t="s">
        <v>6</v>
      </c>
      <c r="D3" s="2">
        <v>564.59</v>
      </c>
      <c r="E3" s="3" t="s">
        <v>7</v>
      </c>
      <c r="F3" s="2"/>
      <c r="G3" s="70"/>
      <c r="H3" s="70"/>
      <c r="I3" s="1"/>
      <c r="J3" s="1"/>
      <c r="K3" s="1"/>
      <c r="L3" s="1"/>
      <c r="M3" s="1"/>
      <c r="N3" s="1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60.75">
      <c r="A5" s="4" t="s">
        <v>8</v>
      </c>
      <c r="B5" s="5" t="s">
        <v>9</v>
      </c>
      <c r="C5" s="6" t="s">
        <v>10</v>
      </c>
      <c r="D5" s="6" t="s">
        <v>11</v>
      </c>
      <c r="E5" s="6" t="s">
        <v>12</v>
      </c>
      <c r="F5" s="6" t="s">
        <v>34</v>
      </c>
      <c r="G5" s="6" t="s">
        <v>35</v>
      </c>
      <c r="H5" s="6" t="s">
        <v>15</v>
      </c>
      <c r="I5" s="6" t="s">
        <v>16</v>
      </c>
      <c r="J5" s="6" t="s">
        <v>17</v>
      </c>
      <c r="K5" s="6"/>
      <c r="L5" s="6" t="s">
        <v>18</v>
      </c>
      <c r="M5" s="7" t="s">
        <v>19</v>
      </c>
      <c r="N5" s="1"/>
    </row>
    <row r="6" spans="1:14">
      <c r="A6" s="4"/>
      <c r="B6" s="63"/>
      <c r="C6" s="6"/>
      <c r="D6" s="6"/>
      <c r="E6" s="6"/>
      <c r="F6" s="6"/>
      <c r="G6" s="6"/>
      <c r="H6" s="6"/>
      <c r="I6" s="6"/>
      <c r="J6" s="6">
        <v>-12372.35</v>
      </c>
      <c r="K6" s="6"/>
      <c r="L6" s="6"/>
      <c r="M6" s="7"/>
      <c r="N6" s="1"/>
    </row>
    <row r="7" spans="1:14">
      <c r="A7" s="3" t="s">
        <v>20</v>
      </c>
      <c r="B7">
        <v>4273.95</v>
      </c>
      <c r="C7" s="3"/>
      <c r="D7" s="3">
        <v>577.22</v>
      </c>
      <c r="E7" s="3"/>
      <c r="F7" s="8">
        <v>1469.96</v>
      </c>
      <c r="G7" s="3">
        <v>112.92</v>
      </c>
      <c r="H7" s="3">
        <v>395.21</v>
      </c>
      <c r="I7" s="3">
        <f>SUM(B7:H7)</f>
        <v>6829.26</v>
      </c>
      <c r="J7" s="8">
        <v>7408</v>
      </c>
      <c r="K7" s="3"/>
      <c r="L7" s="8">
        <f>SUM(J7:K7)</f>
        <v>7408</v>
      </c>
      <c r="M7" s="8">
        <f>I7-L7</f>
        <v>-578.73999999999978</v>
      </c>
      <c r="N7" s="1"/>
    </row>
    <row r="8" spans="1:14">
      <c r="A8" s="3" t="s">
        <v>21</v>
      </c>
      <c r="B8" s="3">
        <v>4273.95</v>
      </c>
      <c r="C8" s="3"/>
      <c r="D8" s="3">
        <v>643.72</v>
      </c>
      <c r="E8" s="3"/>
      <c r="F8" s="3">
        <v>1639.31</v>
      </c>
      <c r="G8" s="3">
        <v>112.92</v>
      </c>
      <c r="H8" s="3">
        <v>395.21</v>
      </c>
      <c r="I8" s="3">
        <f>SUM(B8:H8)</f>
        <v>7065.11</v>
      </c>
      <c r="J8" s="8">
        <v>6404</v>
      </c>
      <c r="K8" s="3"/>
      <c r="L8" s="8">
        <f t="shared" ref="L8:L18" si="0">SUM(J8:K8)</f>
        <v>6404</v>
      </c>
      <c r="M8" s="8">
        <f t="shared" ref="M8:M18" si="1">I8-L8</f>
        <v>661.10999999999967</v>
      </c>
      <c r="N8" s="1"/>
    </row>
    <row r="9" spans="1:14">
      <c r="A9" s="3" t="s">
        <v>22</v>
      </c>
      <c r="B9" s="3">
        <v>4273.95</v>
      </c>
      <c r="C9" s="3"/>
      <c r="D9" s="3">
        <v>1189.02</v>
      </c>
      <c r="E9" s="3"/>
      <c r="F9" s="3">
        <v>3027.98</v>
      </c>
      <c r="G9" s="51">
        <v>112.92</v>
      </c>
      <c r="H9" s="3">
        <v>395.21</v>
      </c>
      <c r="I9" s="3">
        <f t="shared" ref="I9:I18" si="2">SUM(B9:H9)</f>
        <v>8999.0799999999981</v>
      </c>
      <c r="J9" s="8">
        <v>11070</v>
      </c>
      <c r="K9" s="3"/>
      <c r="L9" s="8">
        <f t="shared" si="0"/>
        <v>11070</v>
      </c>
      <c r="M9" s="8">
        <f t="shared" si="1"/>
        <v>-2070.9200000000019</v>
      </c>
      <c r="N9" s="1"/>
    </row>
    <row r="10" spans="1:14">
      <c r="A10" s="3" t="s">
        <v>23</v>
      </c>
      <c r="B10" s="3">
        <v>4273.95</v>
      </c>
      <c r="C10" s="3"/>
      <c r="D10" s="3">
        <v>510.72</v>
      </c>
      <c r="E10" s="3"/>
      <c r="F10" s="3">
        <v>1300.6099999999999</v>
      </c>
      <c r="G10" s="3">
        <v>112.92</v>
      </c>
      <c r="H10" s="3">
        <v>395.21</v>
      </c>
      <c r="I10" s="3">
        <f t="shared" si="2"/>
        <v>6593.41</v>
      </c>
      <c r="J10" s="8">
        <v>4193.5</v>
      </c>
      <c r="K10" s="3"/>
      <c r="L10" s="8">
        <f t="shared" si="0"/>
        <v>4193.5</v>
      </c>
      <c r="M10" s="8">
        <f t="shared" si="1"/>
        <v>2399.91</v>
      </c>
      <c r="N10" s="1"/>
    </row>
    <row r="11" spans="1:14">
      <c r="A11" s="3" t="s">
        <v>24</v>
      </c>
      <c r="B11" s="3">
        <v>4273.95</v>
      </c>
      <c r="C11" s="3"/>
      <c r="D11" s="3">
        <v>736.82</v>
      </c>
      <c r="E11" s="3">
        <v>423.14</v>
      </c>
      <c r="F11" s="8">
        <v>1723.4</v>
      </c>
      <c r="G11" s="3">
        <v>112.92</v>
      </c>
      <c r="H11" s="3">
        <v>395.21</v>
      </c>
      <c r="I11" s="3">
        <f t="shared" si="2"/>
        <v>7665.44</v>
      </c>
      <c r="J11" s="8">
        <v>8722.09</v>
      </c>
      <c r="K11" s="3"/>
      <c r="L11" s="8">
        <f t="shared" si="0"/>
        <v>8722.09</v>
      </c>
      <c r="M11" s="8">
        <f t="shared" si="1"/>
        <v>-1056.6500000000005</v>
      </c>
      <c r="N11" s="1"/>
    </row>
    <row r="12" spans="1:14">
      <c r="A12" s="3" t="s">
        <v>25</v>
      </c>
      <c r="B12" s="3">
        <v>4246.47</v>
      </c>
      <c r="C12" s="3"/>
      <c r="D12" s="3">
        <v>723.52</v>
      </c>
      <c r="E12" s="3">
        <v>564.17999999999995</v>
      </c>
      <c r="F12" s="8">
        <v>1842.53</v>
      </c>
      <c r="G12" s="9">
        <v>111.98</v>
      </c>
      <c r="H12" s="9">
        <v>391.97</v>
      </c>
      <c r="I12" s="3">
        <f t="shared" si="2"/>
        <v>7880.65</v>
      </c>
      <c r="J12" s="8">
        <v>7629.5</v>
      </c>
      <c r="K12" s="3"/>
      <c r="L12" s="8">
        <f t="shared" si="0"/>
        <v>7629.5</v>
      </c>
      <c r="M12" s="8">
        <f t="shared" si="1"/>
        <v>251.14999999999964</v>
      </c>
      <c r="N12" s="1"/>
    </row>
    <row r="13" spans="1:14">
      <c r="A13" s="3" t="s">
        <v>26</v>
      </c>
      <c r="B13" s="3">
        <v>4246.47</v>
      </c>
      <c r="C13" s="3"/>
      <c r="D13" s="3">
        <v>518.19000000000005</v>
      </c>
      <c r="E13" s="3">
        <v>587.52</v>
      </c>
      <c r="F13" s="8">
        <v>1266.74</v>
      </c>
      <c r="G13" s="9">
        <v>111.98</v>
      </c>
      <c r="H13" s="9">
        <v>391.97</v>
      </c>
      <c r="I13" s="3">
        <f t="shared" si="2"/>
        <v>7122.87</v>
      </c>
      <c r="J13" s="8">
        <v>4794.16</v>
      </c>
      <c r="K13" s="3"/>
      <c r="L13" s="8">
        <f t="shared" si="0"/>
        <v>4794.16</v>
      </c>
      <c r="M13" s="8">
        <f t="shared" si="1"/>
        <v>2328.71</v>
      </c>
      <c r="N13" s="1"/>
    </row>
    <row r="14" spans="1:14">
      <c r="A14" s="3" t="s">
        <v>27</v>
      </c>
      <c r="B14" s="3">
        <v>4423.67</v>
      </c>
      <c r="C14" s="3"/>
      <c r="D14" s="3">
        <v>268.69</v>
      </c>
      <c r="E14" s="3">
        <v>587.52</v>
      </c>
      <c r="F14" s="8">
        <v>691.58</v>
      </c>
      <c r="G14" s="9">
        <v>111.98</v>
      </c>
      <c r="H14" s="9">
        <v>408.79</v>
      </c>
      <c r="I14" s="3">
        <f t="shared" si="2"/>
        <v>6492.2299999999987</v>
      </c>
      <c r="J14" s="8">
        <v>4315</v>
      </c>
      <c r="K14" s="3"/>
      <c r="L14" s="8">
        <f t="shared" si="0"/>
        <v>4315</v>
      </c>
      <c r="M14" s="8">
        <f t="shared" si="1"/>
        <v>2177.2299999999987</v>
      </c>
      <c r="N14" s="1"/>
    </row>
    <row r="15" spans="1:14">
      <c r="A15" s="3" t="s">
        <v>28</v>
      </c>
      <c r="B15" s="3">
        <v>4423.67</v>
      </c>
      <c r="C15" s="3"/>
      <c r="D15" s="3">
        <v>3024.84</v>
      </c>
      <c r="E15" s="3"/>
      <c r="F15" s="8">
        <v>7793.34</v>
      </c>
      <c r="G15" s="9">
        <v>111.98</v>
      </c>
      <c r="H15" s="9">
        <v>408.79</v>
      </c>
      <c r="I15" s="3">
        <f t="shared" si="2"/>
        <v>15762.62</v>
      </c>
      <c r="J15" s="8">
        <v>25282.76</v>
      </c>
      <c r="K15" s="3"/>
      <c r="L15" s="8">
        <f t="shared" si="0"/>
        <v>25282.76</v>
      </c>
      <c r="M15" s="8">
        <f t="shared" si="1"/>
        <v>-9520.1399999999976</v>
      </c>
      <c r="N15" s="1"/>
    </row>
    <row r="16" spans="1:14">
      <c r="A16" s="3" t="s">
        <v>29</v>
      </c>
      <c r="B16" s="3">
        <v>4423.67</v>
      </c>
      <c r="C16" s="3"/>
      <c r="D16" s="3">
        <v>504.14</v>
      </c>
      <c r="E16" s="3"/>
      <c r="F16" s="8">
        <v>1287.0999999999999</v>
      </c>
      <c r="G16" s="9">
        <v>111.98</v>
      </c>
      <c r="H16" s="9">
        <v>408.79</v>
      </c>
      <c r="I16" s="3">
        <f t="shared" si="2"/>
        <v>6735.6799999999994</v>
      </c>
      <c r="J16" s="8">
        <v>6837.9</v>
      </c>
      <c r="K16" s="3"/>
      <c r="L16" s="8">
        <f t="shared" si="0"/>
        <v>6837.9</v>
      </c>
      <c r="M16" s="8">
        <f t="shared" si="1"/>
        <v>-102.22000000000025</v>
      </c>
      <c r="N16" s="1"/>
    </row>
    <row r="17" spans="1:14">
      <c r="A17" s="3" t="s">
        <v>30</v>
      </c>
      <c r="B17" s="3">
        <v>4423.67</v>
      </c>
      <c r="C17" s="3"/>
      <c r="D17" s="3">
        <v>421.04</v>
      </c>
      <c r="E17" s="3"/>
      <c r="F17" s="8">
        <v>1074.94</v>
      </c>
      <c r="G17" s="9">
        <v>111.98</v>
      </c>
      <c r="H17" s="9">
        <v>408.79</v>
      </c>
      <c r="I17" s="3">
        <f t="shared" si="2"/>
        <v>6440.4199999999992</v>
      </c>
      <c r="J17" s="8">
        <v>3076.45</v>
      </c>
      <c r="K17" s="3"/>
      <c r="L17" s="8">
        <f t="shared" si="0"/>
        <v>3076.45</v>
      </c>
      <c r="M17" s="8">
        <f t="shared" si="1"/>
        <v>3363.9699999999993</v>
      </c>
      <c r="N17" s="1"/>
    </row>
    <row r="18" spans="1:14">
      <c r="A18" s="3" t="s">
        <v>31</v>
      </c>
      <c r="B18" s="3">
        <v>4423.67</v>
      </c>
      <c r="C18" s="3"/>
      <c r="D18" s="3">
        <v>1999.94</v>
      </c>
      <c r="E18" s="3"/>
      <c r="F18" s="8">
        <v>5105.9799999999996</v>
      </c>
      <c r="G18" s="9">
        <v>111.98</v>
      </c>
      <c r="H18" s="9">
        <v>408.79</v>
      </c>
      <c r="I18" s="3">
        <f t="shared" si="2"/>
        <v>12050.36</v>
      </c>
      <c r="J18" s="8">
        <v>14755</v>
      </c>
      <c r="K18" s="3"/>
      <c r="L18" s="8">
        <f t="shared" si="0"/>
        <v>14755</v>
      </c>
      <c r="M18" s="8">
        <f t="shared" si="1"/>
        <v>-2704.6399999999994</v>
      </c>
      <c r="N18" s="1"/>
    </row>
    <row r="19" spans="1:14">
      <c r="A19" s="10" t="s">
        <v>32</v>
      </c>
      <c r="B19" s="3">
        <f>SUM(B7:B18)</f>
        <v>51981.039999999994</v>
      </c>
      <c r="C19" s="3">
        <f>SUM(C7:C15)</f>
        <v>0</v>
      </c>
      <c r="D19" s="3">
        <f>SUM(D7:D18)</f>
        <v>11117.860000000002</v>
      </c>
      <c r="E19" s="3">
        <f>SUM(E7:E16)</f>
        <v>2162.3599999999997</v>
      </c>
      <c r="F19" s="8">
        <f>SUM(F7:F18)</f>
        <v>28223.469999999998</v>
      </c>
      <c r="G19" s="3">
        <f>SUM(G7:G18)</f>
        <v>1348.46</v>
      </c>
      <c r="H19" s="3">
        <f>SUM(H7:H18)</f>
        <v>4803.9399999999996</v>
      </c>
      <c r="I19" s="3">
        <f>SUM(I7:I18)</f>
        <v>99637.12999999999</v>
      </c>
      <c r="J19" s="3">
        <f>SUM(J6:J18)</f>
        <v>92116.01</v>
      </c>
      <c r="K19" s="3">
        <f>SUM(K7:K15)</f>
        <v>0</v>
      </c>
      <c r="L19" s="3">
        <f>SUM(L7:L18)</f>
        <v>104488.35999999999</v>
      </c>
      <c r="M19" s="3">
        <f>I19-J19</f>
        <v>7521.1199999999953</v>
      </c>
      <c r="N19" s="1"/>
    </row>
    <row r="20" spans="1:1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N20"/>
  <sheetViews>
    <sheetView workbookViewId="0">
      <selection activeCell="J19" sqref="J19"/>
    </sheetView>
  </sheetViews>
  <sheetFormatPr defaultRowHeight="15"/>
  <cols>
    <col min="10" max="10" width="9.85546875" customWidth="1"/>
    <col min="12" max="12" width="9.7109375" customWidth="1"/>
  </cols>
  <sheetData>
    <row r="1" spans="1:14">
      <c r="A1" s="70" t="s">
        <v>209</v>
      </c>
      <c r="B1" s="70"/>
      <c r="C1" s="70"/>
      <c r="D1" s="70"/>
      <c r="E1" s="70"/>
      <c r="F1" s="70" t="s">
        <v>125</v>
      </c>
      <c r="G1" s="70"/>
      <c r="H1" s="70"/>
      <c r="I1" s="1"/>
      <c r="J1" s="1"/>
      <c r="K1" s="1"/>
      <c r="L1" s="1"/>
      <c r="M1" s="1"/>
      <c r="N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2" t="s">
        <v>5</v>
      </c>
      <c r="B3" s="2"/>
      <c r="C3" s="2" t="s">
        <v>6</v>
      </c>
      <c r="D3" s="2">
        <v>896.4</v>
      </c>
      <c r="E3" s="3" t="s">
        <v>7</v>
      </c>
      <c r="F3" s="2"/>
      <c r="G3" s="70"/>
      <c r="H3" s="70"/>
      <c r="I3" s="1"/>
      <c r="J3" s="1"/>
      <c r="K3" s="1"/>
      <c r="L3" s="1"/>
      <c r="M3" s="1"/>
      <c r="N3" s="1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60.75">
      <c r="A5" s="4" t="s">
        <v>8</v>
      </c>
      <c r="B5" s="5" t="s">
        <v>126</v>
      </c>
      <c r="C5" s="6" t="s">
        <v>10</v>
      </c>
      <c r="D5" s="6" t="s">
        <v>11</v>
      </c>
      <c r="E5" s="6" t="s">
        <v>12</v>
      </c>
      <c r="F5" s="6" t="s">
        <v>34</v>
      </c>
      <c r="G5" s="6" t="s">
        <v>35</v>
      </c>
      <c r="H5" s="6" t="s">
        <v>15</v>
      </c>
      <c r="I5" s="6" t="s">
        <v>16</v>
      </c>
      <c r="J5" s="6" t="s">
        <v>17</v>
      </c>
      <c r="K5" s="6"/>
      <c r="L5" s="6" t="s">
        <v>37</v>
      </c>
      <c r="M5" s="7" t="s">
        <v>19</v>
      </c>
      <c r="N5" s="1"/>
    </row>
    <row r="6" spans="1:14">
      <c r="A6" s="4"/>
      <c r="B6" s="5"/>
      <c r="C6" s="6"/>
      <c r="D6" s="6"/>
      <c r="E6" s="6"/>
      <c r="F6" s="6"/>
      <c r="G6" s="6"/>
      <c r="H6" s="6"/>
      <c r="I6" s="6"/>
      <c r="J6" s="6">
        <v>-19629.150000000001</v>
      </c>
      <c r="K6" s="6"/>
      <c r="L6" s="6"/>
      <c r="M6" s="7"/>
      <c r="N6" s="1"/>
    </row>
    <row r="7" spans="1:14">
      <c r="A7" s="3" t="s">
        <v>20</v>
      </c>
      <c r="B7" s="3">
        <v>6785.74</v>
      </c>
      <c r="C7" s="3"/>
      <c r="D7" s="26">
        <v>422.94</v>
      </c>
      <c r="E7" s="3"/>
      <c r="F7" s="8">
        <v>1077.07</v>
      </c>
      <c r="G7" s="3">
        <v>179.28</v>
      </c>
      <c r="H7" s="3">
        <v>627.48</v>
      </c>
      <c r="I7" s="3">
        <f>SUM(B7:H7)</f>
        <v>9092.51</v>
      </c>
      <c r="J7" s="8">
        <v>6106</v>
      </c>
      <c r="K7" s="3"/>
      <c r="L7" s="8">
        <f>SUM(J7:K7)</f>
        <v>6106</v>
      </c>
      <c r="M7" s="8">
        <f>I7-L7</f>
        <v>2986.51</v>
      </c>
      <c r="N7" s="1"/>
    </row>
    <row r="8" spans="1:14">
      <c r="A8" s="3" t="s">
        <v>21</v>
      </c>
      <c r="B8" s="3">
        <v>6785.74</v>
      </c>
      <c r="C8" s="3"/>
      <c r="D8" s="26">
        <v>1207.6400000000001</v>
      </c>
      <c r="E8" s="3"/>
      <c r="F8" s="3">
        <v>3278.62</v>
      </c>
      <c r="G8" s="3">
        <v>179.28</v>
      </c>
      <c r="H8" s="3">
        <v>627.48</v>
      </c>
      <c r="I8" s="3">
        <f t="shared" ref="I8:I18" si="0">SUM(B8:H8)</f>
        <v>12078.76</v>
      </c>
      <c r="J8" s="8">
        <v>11095.6</v>
      </c>
      <c r="K8" s="3"/>
      <c r="L8" s="8">
        <f t="shared" ref="L8:L18" si="1">SUM(J8:K8)</f>
        <v>11095.6</v>
      </c>
      <c r="M8" s="8">
        <f t="shared" ref="M8:M18" si="2">I8-L8</f>
        <v>983.15999999999985</v>
      </c>
      <c r="N8" s="1"/>
    </row>
    <row r="9" spans="1:14">
      <c r="A9" s="3" t="s">
        <v>22</v>
      </c>
      <c r="B9" s="3">
        <v>6785.74</v>
      </c>
      <c r="C9" s="3"/>
      <c r="D9" s="26">
        <v>662.34</v>
      </c>
      <c r="E9" s="3"/>
      <c r="F9" s="3">
        <v>1619.99</v>
      </c>
      <c r="G9" s="3">
        <v>179.28</v>
      </c>
      <c r="H9" s="3">
        <v>627.48</v>
      </c>
      <c r="I9" s="3">
        <f t="shared" si="0"/>
        <v>9874.83</v>
      </c>
      <c r="J9" s="8">
        <v>7091</v>
      </c>
      <c r="K9" s="3"/>
      <c r="L9" s="8">
        <f t="shared" si="1"/>
        <v>7091</v>
      </c>
      <c r="M9" s="8">
        <f t="shared" si="2"/>
        <v>2783.83</v>
      </c>
      <c r="N9" s="1"/>
    </row>
    <row r="10" spans="1:14">
      <c r="A10" s="3" t="s">
        <v>23</v>
      </c>
      <c r="B10" s="3">
        <v>6785.74</v>
      </c>
      <c r="C10" s="3"/>
      <c r="D10" s="26">
        <v>555.94000000000005</v>
      </c>
      <c r="E10" s="3"/>
      <c r="F10" s="3">
        <v>1151.58</v>
      </c>
      <c r="G10" s="3">
        <v>179.28</v>
      </c>
      <c r="H10" s="3">
        <v>627.48</v>
      </c>
      <c r="I10" s="3">
        <f t="shared" si="0"/>
        <v>9300.02</v>
      </c>
      <c r="J10" s="8">
        <v>10625.75</v>
      </c>
      <c r="K10" s="3"/>
      <c r="L10" s="8">
        <f t="shared" si="1"/>
        <v>10625.75</v>
      </c>
      <c r="M10" s="8">
        <f t="shared" si="2"/>
        <v>-1325.7299999999996</v>
      </c>
      <c r="N10" s="1"/>
    </row>
    <row r="11" spans="1:14">
      <c r="A11" s="3" t="s">
        <v>24</v>
      </c>
      <c r="B11" s="3">
        <v>6785.74</v>
      </c>
      <c r="C11" s="3"/>
      <c r="D11" s="26">
        <v>968.24</v>
      </c>
      <c r="E11" s="3">
        <v>84.63</v>
      </c>
      <c r="F11" s="8">
        <v>2465.7399999999998</v>
      </c>
      <c r="G11" s="3">
        <v>179.28</v>
      </c>
      <c r="H11" s="3">
        <v>627.48</v>
      </c>
      <c r="I11" s="3">
        <f t="shared" si="0"/>
        <v>11111.109999999999</v>
      </c>
      <c r="J11" s="8">
        <v>8407</v>
      </c>
      <c r="K11" s="3"/>
      <c r="L11" s="8">
        <f t="shared" si="1"/>
        <v>8407</v>
      </c>
      <c r="M11" s="8">
        <f t="shared" si="2"/>
        <v>2704.1099999999988</v>
      </c>
      <c r="N11" s="1"/>
    </row>
    <row r="12" spans="1:14">
      <c r="A12" s="3" t="s">
        <v>25</v>
      </c>
      <c r="B12" s="3">
        <v>6509.45</v>
      </c>
      <c r="C12" s="3"/>
      <c r="D12" s="26">
        <v>662.34</v>
      </c>
      <c r="E12" s="3">
        <v>169.26</v>
      </c>
      <c r="F12" s="8">
        <v>1686.73</v>
      </c>
      <c r="G12" s="9">
        <v>171.98</v>
      </c>
      <c r="H12" s="9">
        <v>575.97</v>
      </c>
      <c r="I12" s="3">
        <f t="shared" si="0"/>
        <v>9775.73</v>
      </c>
      <c r="J12" s="8">
        <v>11106.37</v>
      </c>
      <c r="K12" s="3"/>
      <c r="L12" s="8">
        <f t="shared" si="1"/>
        <v>11106.37</v>
      </c>
      <c r="M12" s="8">
        <f t="shared" si="2"/>
        <v>-1330.6400000000012</v>
      </c>
      <c r="N12" s="1"/>
    </row>
    <row r="13" spans="1:14">
      <c r="A13" s="3" t="s">
        <v>26</v>
      </c>
      <c r="B13" s="3">
        <v>6509.45</v>
      </c>
      <c r="C13" s="3"/>
      <c r="D13" s="26">
        <v>819.43</v>
      </c>
      <c r="E13" s="3">
        <v>176.26</v>
      </c>
      <c r="F13" s="8">
        <v>2025.43</v>
      </c>
      <c r="G13" s="9">
        <v>171.98</v>
      </c>
      <c r="H13" s="9">
        <v>575.97</v>
      </c>
      <c r="I13" s="3">
        <f t="shared" si="0"/>
        <v>10278.519999999999</v>
      </c>
      <c r="J13" s="8">
        <v>10926.2</v>
      </c>
      <c r="K13" s="3"/>
      <c r="L13" s="8">
        <f t="shared" si="1"/>
        <v>10926.2</v>
      </c>
      <c r="M13" s="8">
        <f t="shared" si="2"/>
        <v>-647.68000000000211</v>
      </c>
      <c r="N13" s="1"/>
    </row>
    <row r="14" spans="1:14">
      <c r="A14" s="3" t="s">
        <v>27</v>
      </c>
      <c r="B14" s="3">
        <v>6793.21</v>
      </c>
      <c r="C14" s="3"/>
      <c r="D14" s="26">
        <v>952.88</v>
      </c>
      <c r="E14" s="3">
        <v>176.26</v>
      </c>
      <c r="F14" s="8">
        <v>2455.96</v>
      </c>
      <c r="G14" s="9">
        <v>171.98</v>
      </c>
      <c r="H14" s="9">
        <v>600.71</v>
      </c>
      <c r="I14" s="3">
        <f t="shared" si="0"/>
        <v>11151</v>
      </c>
      <c r="J14" s="8">
        <v>8593</v>
      </c>
      <c r="K14" s="3"/>
      <c r="L14" s="8">
        <f t="shared" si="1"/>
        <v>8593</v>
      </c>
      <c r="M14" s="8">
        <f t="shared" si="2"/>
        <v>2558</v>
      </c>
      <c r="N14" s="1"/>
    </row>
    <row r="15" spans="1:14">
      <c r="A15" s="3" t="s">
        <v>28</v>
      </c>
      <c r="B15" s="3">
        <v>6793.21</v>
      </c>
      <c r="C15" s="3"/>
      <c r="D15" s="26">
        <v>2670.28</v>
      </c>
      <c r="E15" s="3"/>
      <c r="F15" s="8">
        <v>6820.2</v>
      </c>
      <c r="G15" s="9">
        <v>171.98</v>
      </c>
      <c r="H15" s="9">
        <v>600.71</v>
      </c>
      <c r="I15" s="3">
        <f t="shared" si="0"/>
        <v>17056.379999999997</v>
      </c>
      <c r="J15" s="8">
        <v>23601</v>
      </c>
      <c r="K15" s="3"/>
      <c r="L15" s="8">
        <f t="shared" si="1"/>
        <v>23601</v>
      </c>
      <c r="M15" s="8">
        <f t="shared" si="2"/>
        <v>-6544.6200000000026</v>
      </c>
      <c r="N15" s="1"/>
    </row>
    <row r="16" spans="1:14">
      <c r="A16" s="3" t="s">
        <v>29</v>
      </c>
      <c r="B16" s="3">
        <v>6793.21</v>
      </c>
      <c r="C16" s="3"/>
      <c r="D16" s="26">
        <v>717.43</v>
      </c>
      <c r="E16" s="3"/>
      <c r="F16" s="8">
        <v>1831.64</v>
      </c>
      <c r="G16" s="9">
        <v>171.98</v>
      </c>
      <c r="H16" s="9">
        <v>600.71</v>
      </c>
      <c r="I16" s="3">
        <f t="shared" si="0"/>
        <v>10114.970000000001</v>
      </c>
      <c r="J16" s="8">
        <v>5738.23</v>
      </c>
      <c r="K16" s="3"/>
      <c r="L16" s="8">
        <f t="shared" si="1"/>
        <v>5738.23</v>
      </c>
      <c r="M16" s="8">
        <f t="shared" si="2"/>
        <v>4376.7400000000016</v>
      </c>
      <c r="N16" s="1"/>
    </row>
    <row r="17" spans="1:14">
      <c r="A17" s="3" t="s">
        <v>30</v>
      </c>
      <c r="B17" s="3">
        <v>6793.21</v>
      </c>
      <c r="C17" s="3"/>
      <c r="D17" s="26">
        <v>1811.58</v>
      </c>
      <c r="E17" s="3"/>
      <c r="F17" s="8">
        <v>4665.08</v>
      </c>
      <c r="G17" s="9">
        <v>171.98</v>
      </c>
      <c r="H17" s="9">
        <v>600.71</v>
      </c>
      <c r="I17" s="3">
        <f t="shared" si="0"/>
        <v>14042.560000000001</v>
      </c>
      <c r="J17" s="8">
        <v>13933</v>
      </c>
      <c r="K17" s="3"/>
      <c r="L17" s="8">
        <f t="shared" si="1"/>
        <v>13933</v>
      </c>
      <c r="M17" s="8">
        <f t="shared" si="2"/>
        <v>109.56000000000131</v>
      </c>
      <c r="N17" s="1"/>
    </row>
    <row r="18" spans="1:14">
      <c r="A18" s="3" t="s">
        <v>31</v>
      </c>
      <c r="B18" s="3">
        <v>6793.21</v>
      </c>
      <c r="C18" s="3"/>
      <c r="D18" s="26">
        <v>2088.25</v>
      </c>
      <c r="E18" s="3"/>
      <c r="F18" s="8">
        <v>5127.2</v>
      </c>
      <c r="G18" s="9">
        <v>171.98</v>
      </c>
      <c r="H18" s="9">
        <v>600.71</v>
      </c>
      <c r="I18" s="3">
        <f t="shared" si="0"/>
        <v>14781.349999999999</v>
      </c>
      <c r="J18" s="8">
        <v>20424.349999999999</v>
      </c>
      <c r="K18" s="3"/>
      <c r="L18" s="8">
        <f t="shared" si="1"/>
        <v>20424.349999999999</v>
      </c>
      <c r="M18" s="8">
        <f t="shared" si="2"/>
        <v>-5643</v>
      </c>
      <c r="N18" s="1"/>
    </row>
    <row r="19" spans="1:14">
      <c r="A19" s="10" t="s">
        <v>32</v>
      </c>
      <c r="B19" s="3">
        <f>B7+B8+B9+B10+B11+B12+B13+B14+B15+B16+B17+B18</f>
        <v>80913.650000000009</v>
      </c>
      <c r="C19" s="3">
        <f>SUM(C7:C15)</f>
        <v>0</v>
      </c>
      <c r="D19" s="3">
        <f>D7+D8+D9+D10+D11+D12+D13+D14+D15+D16+D17+D18</f>
        <v>13539.29</v>
      </c>
      <c r="E19" s="3">
        <f>E7+E8+E9+E10+E11+E12+E13+E14+E15+E16+E17+E18</f>
        <v>606.41</v>
      </c>
      <c r="F19" s="8">
        <f>F7+F8+F9+F10+F11+F12+F13+F14+F15+F16+F17+F18</f>
        <v>34205.24</v>
      </c>
      <c r="G19" s="3">
        <f>G7+G8+G9+G10+G11+G12+G13+G14+G15+G16+G18</f>
        <v>1928.28</v>
      </c>
      <c r="H19" s="3">
        <f>H7+H8+H9+H10+H11+H12+H13+H14+H15+H16+H17+H18</f>
        <v>7292.89</v>
      </c>
      <c r="I19" s="3">
        <f>I7+I8+I9+I11+I12+I13+I14+I15+I16+I17+I18</f>
        <v>129357.72</v>
      </c>
      <c r="J19" s="8">
        <f>J7+J8+J10+J9+J11+J12+J13+J14+J15+J16+J17+J18+J6</f>
        <v>118018.35</v>
      </c>
      <c r="K19" s="3">
        <f>SUM(K7:K15)</f>
        <v>0</v>
      </c>
      <c r="L19" s="8">
        <f>L7+L8+L9+L10+L11+L12+L13+L14+L15+L16+L17+L18</f>
        <v>137647.5</v>
      </c>
      <c r="M19" s="8">
        <f>I19-J19</f>
        <v>11339.369999999995</v>
      </c>
      <c r="N19" s="1"/>
    </row>
    <row r="20" spans="1:1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>
  <dimension ref="A1:N21"/>
  <sheetViews>
    <sheetView workbookViewId="0">
      <selection activeCell="J19" sqref="J19"/>
    </sheetView>
  </sheetViews>
  <sheetFormatPr defaultRowHeight="15"/>
  <sheetData>
    <row r="1" spans="1:14">
      <c r="A1" s="70" t="s">
        <v>209</v>
      </c>
      <c r="B1" s="70"/>
      <c r="C1" s="70"/>
      <c r="D1" s="70"/>
      <c r="E1" s="70"/>
      <c r="F1" s="70" t="s">
        <v>127</v>
      </c>
      <c r="G1" s="70"/>
      <c r="H1" s="70"/>
      <c r="I1" s="1"/>
      <c r="J1" s="1"/>
      <c r="K1" s="1"/>
      <c r="L1" s="1"/>
      <c r="M1" s="1"/>
      <c r="N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2" t="s">
        <v>5</v>
      </c>
      <c r="B3" s="2"/>
      <c r="C3" s="2" t="s">
        <v>6</v>
      </c>
      <c r="D3" s="2">
        <v>606.79999999999995</v>
      </c>
      <c r="E3" s="3" t="s">
        <v>7</v>
      </c>
      <c r="F3" s="2"/>
      <c r="G3" s="70"/>
      <c r="H3" s="70"/>
      <c r="I3" s="1"/>
      <c r="J3" s="1"/>
      <c r="K3" s="1"/>
      <c r="L3" s="1"/>
      <c r="M3" s="1"/>
      <c r="N3" s="1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60.75">
      <c r="A5" s="4" t="s">
        <v>8</v>
      </c>
      <c r="B5" s="5" t="s">
        <v>9</v>
      </c>
      <c r="C5" s="6" t="s">
        <v>10</v>
      </c>
      <c r="D5" s="6" t="s">
        <v>11</v>
      </c>
      <c r="E5" s="6" t="s">
        <v>12</v>
      </c>
      <c r="F5" s="6" t="s">
        <v>34</v>
      </c>
      <c r="G5" s="6" t="s">
        <v>35</v>
      </c>
      <c r="H5" s="6" t="s">
        <v>15</v>
      </c>
      <c r="I5" s="6" t="s">
        <v>128</v>
      </c>
      <c r="J5" s="6" t="s">
        <v>17</v>
      </c>
      <c r="K5" s="6"/>
      <c r="L5" s="6" t="s">
        <v>101</v>
      </c>
      <c r="M5" s="7" t="s">
        <v>19</v>
      </c>
      <c r="N5" s="1"/>
    </row>
    <row r="6" spans="1:14">
      <c r="A6" s="4"/>
      <c r="B6" s="5"/>
      <c r="C6" s="6"/>
      <c r="D6" s="6"/>
      <c r="E6" s="6"/>
      <c r="F6" s="6"/>
      <c r="G6" s="6"/>
      <c r="H6" s="6"/>
      <c r="I6" s="6"/>
      <c r="J6" s="6">
        <v>-5006.34</v>
      </c>
      <c r="K6" s="6"/>
      <c r="L6" s="6"/>
      <c r="M6" s="7"/>
      <c r="N6" s="1"/>
    </row>
    <row r="7" spans="1:14">
      <c r="A7" s="3" t="s">
        <v>20</v>
      </c>
      <c r="B7" s="3">
        <v>4593.4799999999996</v>
      </c>
      <c r="C7" s="3"/>
      <c r="D7" s="3">
        <v>492.1</v>
      </c>
      <c r="E7" s="3"/>
      <c r="F7" s="8">
        <v>1253.2</v>
      </c>
      <c r="G7" s="3">
        <v>121.36</v>
      </c>
      <c r="H7" s="3">
        <v>424.76</v>
      </c>
      <c r="I7" s="3">
        <f>SUM(B7:H7)</f>
        <v>6884.9</v>
      </c>
      <c r="J7" s="8">
        <v>4357</v>
      </c>
      <c r="K7" s="3"/>
      <c r="L7" s="8">
        <f>SUM(J7:K7)</f>
        <v>4357</v>
      </c>
      <c r="M7" s="8">
        <f>I7-L7</f>
        <v>2527.8999999999996</v>
      </c>
      <c r="N7" s="1"/>
    </row>
    <row r="8" spans="1:14">
      <c r="A8" s="3" t="s">
        <v>21</v>
      </c>
      <c r="B8" s="3">
        <v>4593.4799999999996</v>
      </c>
      <c r="C8" s="3"/>
      <c r="D8" s="3">
        <v>1644.9</v>
      </c>
      <c r="E8" s="3"/>
      <c r="F8" s="3">
        <v>4166.0200000000004</v>
      </c>
      <c r="G8" s="3">
        <v>121.36</v>
      </c>
      <c r="H8" s="3">
        <v>424.76</v>
      </c>
      <c r="I8" s="3">
        <f t="shared" ref="I8:I18" si="0">SUM(B8:H8)</f>
        <v>10950.52</v>
      </c>
      <c r="J8" s="8">
        <v>16695.75</v>
      </c>
      <c r="K8" s="3"/>
      <c r="L8" s="8">
        <f t="shared" ref="L8:L18" si="1">SUM(J8:K8)</f>
        <v>16695.75</v>
      </c>
      <c r="M8" s="8">
        <f t="shared" ref="M8:M18" si="2">I8-L8</f>
        <v>-5745.23</v>
      </c>
      <c r="N8" s="1"/>
    </row>
    <row r="9" spans="1:14">
      <c r="A9" s="3" t="s">
        <v>22</v>
      </c>
      <c r="B9" s="3">
        <v>4593.4799999999996</v>
      </c>
      <c r="C9" s="3"/>
      <c r="D9" s="3">
        <v>665</v>
      </c>
      <c r="E9" s="3"/>
      <c r="F9" s="3">
        <v>1510.61</v>
      </c>
      <c r="G9" s="3">
        <v>121.36</v>
      </c>
      <c r="H9" s="3">
        <v>424.76</v>
      </c>
      <c r="I9" s="3">
        <f t="shared" si="0"/>
        <v>7315.2099999999991</v>
      </c>
      <c r="J9" s="8">
        <v>5238</v>
      </c>
      <c r="K9" s="3"/>
      <c r="L9" s="8">
        <f t="shared" si="1"/>
        <v>5238</v>
      </c>
      <c r="M9" s="8">
        <f t="shared" si="2"/>
        <v>2077.2099999999991</v>
      </c>
      <c r="N9" s="1"/>
    </row>
    <row r="10" spans="1:14">
      <c r="A10" s="3" t="s">
        <v>23</v>
      </c>
      <c r="B10" s="3">
        <v>4593.4799999999996</v>
      </c>
      <c r="C10" s="3"/>
      <c r="D10" s="3">
        <v>824.6</v>
      </c>
      <c r="E10" s="3"/>
      <c r="F10" s="3">
        <v>2032.21</v>
      </c>
      <c r="G10" s="3">
        <v>121.36</v>
      </c>
      <c r="H10" s="3">
        <v>424.76</v>
      </c>
      <c r="I10" s="3">
        <f t="shared" si="0"/>
        <v>7996.41</v>
      </c>
      <c r="J10" s="8">
        <v>8510.85</v>
      </c>
      <c r="K10" s="3"/>
      <c r="L10" s="8">
        <f t="shared" si="1"/>
        <v>8510.85</v>
      </c>
      <c r="M10" s="8">
        <f t="shared" si="2"/>
        <v>-514.44000000000051</v>
      </c>
      <c r="N10" s="1"/>
    </row>
    <row r="11" spans="1:14">
      <c r="A11" s="3" t="s">
        <v>24</v>
      </c>
      <c r="B11" s="3">
        <v>4593.4799999999996</v>
      </c>
      <c r="C11" s="3"/>
      <c r="D11" s="3">
        <v>505.4</v>
      </c>
      <c r="E11" s="3"/>
      <c r="F11" s="8">
        <v>1287.07</v>
      </c>
      <c r="G11" s="3">
        <v>121.36</v>
      </c>
      <c r="H11" s="3">
        <v>424.76</v>
      </c>
      <c r="I11" s="3">
        <f t="shared" si="0"/>
        <v>6932.0699999999988</v>
      </c>
      <c r="J11" s="8">
        <v>4020.5</v>
      </c>
      <c r="K11" s="3"/>
      <c r="L11" s="8">
        <f t="shared" si="1"/>
        <v>4020.5</v>
      </c>
      <c r="M11" s="8">
        <f t="shared" si="2"/>
        <v>2911.5699999999988</v>
      </c>
      <c r="N11" s="1"/>
    </row>
    <row r="12" spans="1:14">
      <c r="A12" s="3" t="s">
        <v>25</v>
      </c>
      <c r="B12" s="3">
        <v>4593.49</v>
      </c>
      <c r="C12" s="3"/>
      <c r="D12" s="3">
        <v>984.2</v>
      </c>
      <c r="E12" s="3"/>
      <c r="F12" s="8">
        <v>2506.39</v>
      </c>
      <c r="G12" s="9">
        <v>108.44</v>
      </c>
      <c r="H12" s="9">
        <v>424.76</v>
      </c>
      <c r="I12" s="3">
        <f t="shared" si="0"/>
        <v>8617.2800000000007</v>
      </c>
      <c r="J12" s="8">
        <v>9515.5</v>
      </c>
      <c r="K12" s="3"/>
      <c r="L12" s="8">
        <f t="shared" si="1"/>
        <v>9515.5</v>
      </c>
      <c r="M12" s="8">
        <f t="shared" si="2"/>
        <v>-898.21999999999935</v>
      </c>
      <c r="N12" s="1"/>
    </row>
    <row r="13" spans="1:14">
      <c r="A13" s="3" t="s">
        <v>26</v>
      </c>
      <c r="B13" s="3">
        <v>4593.49</v>
      </c>
      <c r="C13" s="3"/>
      <c r="D13" s="3">
        <v>692.5</v>
      </c>
      <c r="E13" s="3"/>
      <c r="F13" s="8">
        <v>1693.51</v>
      </c>
      <c r="G13" s="9">
        <v>108.44</v>
      </c>
      <c r="H13" s="9">
        <v>424.76</v>
      </c>
      <c r="I13" s="3">
        <f t="shared" si="0"/>
        <v>7512.7</v>
      </c>
      <c r="J13" s="8">
        <v>6694.75</v>
      </c>
      <c r="K13" s="3"/>
      <c r="L13" s="8">
        <f t="shared" si="1"/>
        <v>6694.75</v>
      </c>
      <c r="M13" s="8">
        <f t="shared" si="2"/>
        <v>817.94999999999982</v>
      </c>
      <c r="N13" s="1"/>
    </row>
    <row r="14" spans="1:14">
      <c r="A14" s="3" t="s">
        <v>27</v>
      </c>
      <c r="B14" s="3">
        <v>4793.72</v>
      </c>
      <c r="C14" s="3"/>
      <c r="D14" s="3">
        <v>1288.05</v>
      </c>
      <c r="E14" s="3"/>
      <c r="F14" s="8">
        <v>3314.86</v>
      </c>
      <c r="G14" s="9">
        <v>108.44</v>
      </c>
      <c r="H14" s="9">
        <v>442.99</v>
      </c>
      <c r="I14" s="3">
        <f t="shared" si="0"/>
        <v>9948.0600000000013</v>
      </c>
      <c r="J14" s="8">
        <v>10107</v>
      </c>
      <c r="K14" s="3"/>
      <c r="L14" s="8">
        <f t="shared" si="1"/>
        <v>10107</v>
      </c>
      <c r="M14" s="8">
        <f t="shared" si="2"/>
        <v>-158.93999999999869</v>
      </c>
      <c r="N14" s="1"/>
    </row>
    <row r="15" spans="1:14">
      <c r="A15" s="3" t="s">
        <v>28</v>
      </c>
      <c r="B15" s="3">
        <v>4793.72</v>
      </c>
      <c r="C15" s="3"/>
      <c r="D15" s="3">
        <v>831</v>
      </c>
      <c r="E15" s="3"/>
      <c r="F15" s="8">
        <v>2121.58</v>
      </c>
      <c r="G15" s="9">
        <v>108.44</v>
      </c>
      <c r="H15" s="9">
        <v>442.99</v>
      </c>
      <c r="I15" s="3">
        <f t="shared" si="0"/>
        <v>8297.73</v>
      </c>
      <c r="J15" s="8">
        <v>7216</v>
      </c>
      <c r="K15" s="3"/>
      <c r="L15" s="8">
        <f t="shared" si="1"/>
        <v>7216</v>
      </c>
      <c r="M15" s="8">
        <f t="shared" si="2"/>
        <v>1081.7299999999996</v>
      </c>
      <c r="N15" s="1"/>
    </row>
    <row r="16" spans="1:14">
      <c r="A16" s="3" t="s">
        <v>29</v>
      </c>
      <c r="B16" s="3">
        <v>4793.72</v>
      </c>
      <c r="C16" s="3"/>
      <c r="D16" s="3">
        <v>664.8</v>
      </c>
      <c r="E16" s="3"/>
      <c r="F16" s="8">
        <v>1697.26</v>
      </c>
      <c r="G16" s="9">
        <v>108.44</v>
      </c>
      <c r="H16" s="9">
        <v>442.99</v>
      </c>
      <c r="I16" s="3">
        <f t="shared" si="0"/>
        <v>7707.21</v>
      </c>
      <c r="J16" s="8">
        <v>8900.59</v>
      </c>
      <c r="K16" s="3"/>
      <c r="L16" s="8">
        <f t="shared" si="1"/>
        <v>8900.59</v>
      </c>
      <c r="M16" s="8">
        <f t="shared" si="2"/>
        <v>-1193.3800000000001</v>
      </c>
      <c r="N16" s="1"/>
    </row>
    <row r="17" spans="1:14">
      <c r="A17" s="3" t="s">
        <v>30</v>
      </c>
      <c r="B17" s="3">
        <v>4793.72</v>
      </c>
      <c r="C17" s="3"/>
      <c r="D17" s="3">
        <v>1274.2</v>
      </c>
      <c r="E17" s="3"/>
      <c r="F17" s="8">
        <v>3253.1</v>
      </c>
      <c r="G17" s="9">
        <v>108.44</v>
      </c>
      <c r="H17" s="9">
        <v>442.99</v>
      </c>
      <c r="I17" s="3">
        <f t="shared" si="0"/>
        <v>9872.4500000000007</v>
      </c>
      <c r="J17" s="8">
        <v>9407</v>
      </c>
      <c r="K17" s="3"/>
      <c r="L17" s="8">
        <f t="shared" si="1"/>
        <v>9407</v>
      </c>
      <c r="M17" s="8">
        <f t="shared" si="2"/>
        <v>465.45000000000073</v>
      </c>
      <c r="N17" s="1"/>
    </row>
    <row r="18" spans="1:14">
      <c r="A18" s="3" t="s">
        <v>31</v>
      </c>
      <c r="B18" s="3">
        <v>4793.72</v>
      </c>
      <c r="C18" s="3"/>
      <c r="D18" s="3">
        <v>955.65</v>
      </c>
      <c r="E18" s="3"/>
      <c r="F18" s="8">
        <v>2439.84</v>
      </c>
      <c r="G18" s="9">
        <v>108.44</v>
      </c>
      <c r="H18" s="9">
        <v>442.99</v>
      </c>
      <c r="I18" s="3">
        <f t="shared" si="0"/>
        <v>8740.64</v>
      </c>
      <c r="J18" s="8">
        <v>9905</v>
      </c>
      <c r="K18" s="3"/>
      <c r="L18" s="8">
        <f t="shared" si="1"/>
        <v>9905</v>
      </c>
      <c r="M18" s="8">
        <f t="shared" si="2"/>
        <v>-1164.3600000000006</v>
      </c>
      <c r="N18" s="1"/>
    </row>
    <row r="19" spans="1:14">
      <c r="A19" s="10" t="s">
        <v>32</v>
      </c>
      <c r="B19" s="3">
        <f>SUM(B7:B18)</f>
        <v>56122.98</v>
      </c>
      <c r="C19" s="3">
        <f>SUM(C7:C15)</f>
        <v>0</v>
      </c>
      <c r="D19" s="3">
        <f>SUM(D7:D18)</f>
        <v>10822.4</v>
      </c>
      <c r="E19" s="3">
        <f>SUM(E7:E15)</f>
        <v>0</v>
      </c>
      <c r="F19" s="8">
        <f>SUM(F7:F18)</f>
        <v>27275.649999999994</v>
      </c>
      <c r="G19" s="3">
        <f>SUM(G7:G18)</f>
        <v>1365.8800000000003</v>
      </c>
      <c r="H19" s="3">
        <f>SUM(H7:H18)</f>
        <v>5188.2699999999995</v>
      </c>
      <c r="I19" s="3">
        <f>SUM(I7:I18)</f>
        <v>100775.18</v>
      </c>
      <c r="J19" s="8">
        <f>SUM(J6:J18)</f>
        <v>95561.600000000006</v>
      </c>
      <c r="K19" s="3">
        <f>SUM(K7:K15)</f>
        <v>0</v>
      </c>
      <c r="L19" s="3">
        <f>SUM(L7:L18)</f>
        <v>100567.94</v>
      </c>
      <c r="M19" s="8">
        <f>I19-J19</f>
        <v>5213.5799999999872</v>
      </c>
      <c r="N19" s="1"/>
    </row>
    <row r="20" spans="1:1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>
  <dimension ref="A1:Q73"/>
  <sheetViews>
    <sheetView tabSelected="1" workbookViewId="0">
      <selection activeCell="A2" sqref="A2"/>
    </sheetView>
  </sheetViews>
  <sheetFormatPr defaultRowHeight="15"/>
  <cols>
    <col min="1" max="1" width="4.140625" customWidth="1"/>
    <col min="2" max="2" width="22.28515625" customWidth="1"/>
    <col min="4" max="4" width="5.85546875" customWidth="1"/>
    <col min="5" max="5" width="9.5703125" customWidth="1"/>
    <col min="6" max="6" width="9" customWidth="1"/>
    <col min="7" max="7" width="9.7109375" customWidth="1"/>
    <col min="8" max="8" width="8.7109375" customWidth="1"/>
    <col min="9" max="9" width="8.5703125" customWidth="1"/>
    <col min="10" max="10" width="10" customWidth="1"/>
    <col min="11" max="11" width="10.7109375" customWidth="1"/>
    <col min="12" max="12" width="1.85546875" customWidth="1"/>
    <col min="13" max="13" width="9.28515625" customWidth="1"/>
    <col min="14" max="14" width="13.28515625" bestFit="1" customWidth="1"/>
  </cols>
  <sheetData>
    <row r="1" spans="1:17" ht="21">
      <c r="A1" s="75" t="s">
        <v>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7" ht="60.75">
      <c r="A2" t="s">
        <v>137</v>
      </c>
      <c r="B2" s="40" t="s">
        <v>136</v>
      </c>
      <c r="C2" s="41" t="s">
        <v>9</v>
      </c>
      <c r="D2" s="42" t="s">
        <v>10</v>
      </c>
      <c r="E2" s="42" t="s">
        <v>11</v>
      </c>
      <c r="F2" s="42" t="s">
        <v>12</v>
      </c>
      <c r="G2" s="42" t="s">
        <v>13</v>
      </c>
      <c r="H2" s="42" t="s">
        <v>14</v>
      </c>
      <c r="I2" s="42" t="s">
        <v>15</v>
      </c>
      <c r="J2" s="42" t="s">
        <v>16</v>
      </c>
      <c r="K2" s="42" t="s">
        <v>17</v>
      </c>
      <c r="L2" s="42"/>
      <c r="M2" s="43" t="s">
        <v>18</v>
      </c>
      <c r="N2" s="7" t="s">
        <v>19</v>
      </c>
    </row>
    <row r="3" spans="1:17">
      <c r="A3" s="26">
        <v>1</v>
      </c>
      <c r="B3" s="3" t="s">
        <v>139</v>
      </c>
      <c r="C3" s="3">
        <f>'Молодежная 28'!B19</f>
        <v>50385.549999999988</v>
      </c>
      <c r="D3" s="3">
        <f>'Молодежная 28'!C19</f>
        <v>0</v>
      </c>
      <c r="E3" s="3">
        <f>'Молодежная 28'!D19</f>
        <v>7189.8000000000011</v>
      </c>
      <c r="F3" s="3">
        <f>'Молодежная 28'!E19</f>
        <v>0</v>
      </c>
      <c r="G3" s="3">
        <f>'Молодежная 28'!F19</f>
        <v>18009.509999999998</v>
      </c>
      <c r="H3" s="3">
        <f>'Молодежная 28'!G19</f>
        <v>0</v>
      </c>
      <c r="I3" s="3">
        <f>'Молодежная 28'!H19</f>
        <v>4661.0299999999988</v>
      </c>
      <c r="J3" s="3">
        <f>'Молодежная 28'!I19</f>
        <v>80245.890000000014</v>
      </c>
      <c r="K3" s="8">
        <f>'Молодежная 28'!J19</f>
        <v>56490.770000000004</v>
      </c>
      <c r="L3" s="3"/>
      <c r="M3" s="3">
        <f>'Молодежная 28'!L19</f>
        <v>79256.78</v>
      </c>
      <c r="N3" s="68">
        <f t="shared" ref="N3:N20" si="0">J3-K3</f>
        <v>23755.12000000001</v>
      </c>
    </row>
    <row r="4" spans="1:17">
      <c r="A4" s="26">
        <v>2</v>
      </c>
      <c r="B4" s="3" t="s">
        <v>140</v>
      </c>
      <c r="C4" s="3">
        <f>'Дружбы 22а'!B19</f>
        <v>53283.500000000007</v>
      </c>
      <c r="D4" s="3">
        <f>'Дружбы 22а'!C19</f>
        <v>0</v>
      </c>
      <c r="E4" s="3">
        <f>'Дружбы 22а'!D19</f>
        <v>12127.019999999999</v>
      </c>
      <c r="F4" s="3">
        <f>'Дружбы 22а'!E19</f>
        <v>0</v>
      </c>
      <c r="G4" s="8">
        <f>'Дружбы 22а'!F19</f>
        <v>30795.27</v>
      </c>
      <c r="H4" s="9">
        <f>'Дружбы 22а'!G19</f>
        <v>1381.9399999999996</v>
      </c>
      <c r="I4" s="9">
        <f>'Дружбы 22а'!H19</f>
        <v>5155.8100000000004</v>
      </c>
      <c r="J4" s="3">
        <f>'Дружбы 22а'!I19</f>
        <v>102743.54</v>
      </c>
      <c r="K4" s="8">
        <f>'Дружбы 22а'!J19</f>
        <v>55717.119999999995</v>
      </c>
      <c r="L4" s="3"/>
      <c r="M4" s="8">
        <f>K4</f>
        <v>55717.119999999995</v>
      </c>
      <c r="N4" s="68">
        <f t="shared" si="0"/>
        <v>47026.42</v>
      </c>
      <c r="Q4" t="s">
        <v>0</v>
      </c>
    </row>
    <row r="5" spans="1:17">
      <c r="A5" s="26">
        <v>3</v>
      </c>
      <c r="B5" s="3" t="s">
        <v>141</v>
      </c>
      <c r="C5" s="3">
        <f>'Дружбы 22'!B19</f>
        <v>76434.49000000002</v>
      </c>
      <c r="D5" s="3">
        <f>'Дружбы 22'!C19</f>
        <v>0</v>
      </c>
      <c r="E5" s="3">
        <f>'Дружбы 22'!D19</f>
        <v>18900.36</v>
      </c>
      <c r="F5" s="3">
        <f>'Дружбы 22'!E19</f>
        <v>0</v>
      </c>
      <c r="G5" s="8">
        <f>'Дружбы 22'!F19</f>
        <v>47959.299999999996</v>
      </c>
      <c r="H5" s="9">
        <f>'Дружбы 22'!G19</f>
        <v>1982.6599999999996</v>
      </c>
      <c r="I5" s="9">
        <f>'Дружбы 22'!H19</f>
        <v>6847.2800000000016</v>
      </c>
      <c r="J5" s="3">
        <f>'Дружбы 22'!I19</f>
        <v>152124.08999999997</v>
      </c>
      <c r="K5" s="8">
        <f>'Дружбы 22'!J19</f>
        <v>67697.67</v>
      </c>
      <c r="L5" s="3"/>
      <c r="M5" s="8">
        <f>K5</f>
        <v>67697.67</v>
      </c>
      <c r="N5" s="68">
        <f t="shared" si="0"/>
        <v>84426.419999999969</v>
      </c>
    </row>
    <row r="6" spans="1:17">
      <c r="A6" s="26">
        <v>4</v>
      </c>
      <c r="B6" s="3" t="s">
        <v>142</v>
      </c>
      <c r="C6" s="3">
        <f>'Дружбы 24'!B19</f>
        <v>76970.149999999994</v>
      </c>
      <c r="D6" s="3">
        <f>'Дружбы 24'!C19</f>
        <v>0</v>
      </c>
      <c r="E6" s="3">
        <f>'Дружбы 24'!D19</f>
        <v>14171.890000000001</v>
      </c>
      <c r="F6" s="3">
        <f>'Дружбы 24'!E19</f>
        <v>173.92000000000002</v>
      </c>
      <c r="G6" s="8">
        <f>'Дружбы 24'!F19</f>
        <v>33538.86</v>
      </c>
      <c r="H6" s="9">
        <f>'Дружбы 24'!G19</f>
        <v>1997.2800000000004</v>
      </c>
      <c r="I6" s="9">
        <f>'Дружбы 24'!H19</f>
        <v>6882.1</v>
      </c>
      <c r="J6" s="3">
        <f>'Дружбы 24'!I19</f>
        <v>133734.19999999998</v>
      </c>
      <c r="K6" s="8">
        <f>'Дружбы 24'!J19</f>
        <v>100818.36</v>
      </c>
      <c r="L6" s="3"/>
      <c r="M6" s="8">
        <f t="shared" ref="M6:M69" si="1">K6</f>
        <v>100818.36</v>
      </c>
      <c r="N6" s="68">
        <f t="shared" si="0"/>
        <v>32915.839999999982</v>
      </c>
    </row>
    <row r="7" spans="1:17">
      <c r="A7" s="26">
        <v>5</v>
      </c>
      <c r="B7" s="3" t="s">
        <v>143</v>
      </c>
      <c r="C7" s="3">
        <f>'Дружбы 26'!B19</f>
        <v>77382.950000000012</v>
      </c>
      <c r="D7" s="3">
        <f>'Дружбы 26'!C19</f>
        <v>0</v>
      </c>
      <c r="E7" s="3">
        <f>'Дружбы 26'!D19</f>
        <v>16278.150000000001</v>
      </c>
      <c r="F7" s="3">
        <f>'Дружбы 26'!E19</f>
        <v>202.13</v>
      </c>
      <c r="G7" s="8">
        <f>'Дружбы 26'!F19</f>
        <v>40646.429999999993</v>
      </c>
      <c r="H7" s="9">
        <f>'Дружбы 26'!G19</f>
        <v>1953.5199999999995</v>
      </c>
      <c r="I7" s="9">
        <f>'Дружбы 26'!H19</f>
        <v>6947.85</v>
      </c>
      <c r="J7" s="3">
        <f>'Дружбы 26'!I19</f>
        <v>143411.03</v>
      </c>
      <c r="K7" s="8">
        <f>'Дружбы 26'!J19</f>
        <v>111576.81</v>
      </c>
      <c r="L7" s="3"/>
      <c r="M7" s="8">
        <f t="shared" si="1"/>
        <v>111576.81</v>
      </c>
      <c r="N7" s="68">
        <f t="shared" si="0"/>
        <v>31834.22</v>
      </c>
    </row>
    <row r="8" spans="1:17">
      <c r="A8" s="26">
        <v>6</v>
      </c>
      <c r="B8" s="3" t="s">
        <v>144</v>
      </c>
      <c r="C8" s="3">
        <f>'Комс 34'!B19</f>
        <v>83984.14999999998</v>
      </c>
      <c r="D8" s="3">
        <f>'Комс 34'!C19</f>
        <v>0</v>
      </c>
      <c r="E8" s="3">
        <f>'Комс 34'!D19</f>
        <v>10482.469999999999</v>
      </c>
      <c r="F8" s="3">
        <f>'Комс 34'!E19</f>
        <v>303.2</v>
      </c>
      <c r="G8" s="8">
        <f>'Комс 34'!F19</f>
        <v>26680.36</v>
      </c>
      <c r="H8" s="9">
        <f>'Комс 34'!G19</f>
        <v>1302.9000000000001</v>
      </c>
      <c r="I8" s="9">
        <f>'Комс 34'!H19</f>
        <v>7764.8400000000011</v>
      </c>
      <c r="J8" s="3">
        <f>'Комс 34'!I19</f>
        <v>130517.92000000001</v>
      </c>
      <c r="K8" s="8">
        <f>'Комс 34'!J19</f>
        <v>92676.31</v>
      </c>
      <c r="L8" s="3"/>
      <c r="M8" s="8">
        <f t="shared" si="1"/>
        <v>92676.31</v>
      </c>
      <c r="N8" s="68">
        <f t="shared" si="0"/>
        <v>37841.610000000015</v>
      </c>
    </row>
    <row r="9" spans="1:17">
      <c r="A9" s="26">
        <v>7</v>
      </c>
      <c r="B9" s="3" t="s">
        <v>145</v>
      </c>
      <c r="C9" s="3">
        <f>'Комс 37'!B19</f>
        <v>80253.56</v>
      </c>
      <c r="D9" s="3">
        <f>'Комс 37'!C19</f>
        <v>0</v>
      </c>
      <c r="E9" s="3">
        <f>'Комс 37'!D19</f>
        <v>10122.85</v>
      </c>
      <c r="F9" s="3">
        <f>'Комс 37'!E19</f>
        <v>202.13</v>
      </c>
      <c r="G9" s="8">
        <f>'Комс 37'!F19</f>
        <v>26396.77</v>
      </c>
      <c r="H9" s="9">
        <f>'Комс 37'!G19</f>
        <v>571.4</v>
      </c>
      <c r="I9" s="9">
        <f>'Комс 37'!H19</f>
        <v>7229.4800000000005</v>
      </c>
      <c r="J9" s="3">
        <f>'Комс 37'!I19</f>
        <v>124776.18999999999</v>
      </c>
      <c r="K9" s="8">
        <f>'Комс 37'!J19</f>
        <v>116982.71000000002</v>
      </c>
      <c r="L9" s="3"/>
      <c r="M9" s="8">
        <f t="shared" si="1"/>
        <v>116982.71000000002</v>
      </c>
      <c r="N9" s="68">
        <f t="shared" si="0"/>
        <v>7793.4799999999668</v>
      </c>
    </row>
    <row r="10" spans="1:17">
      <c r="A10" s="26">
        <v>8</v>
      </c>
      <c r="B10" s="3" t="s">
        <v>146</v>
      </c>
      <c r="C10" s="3">
        <f>'комс 39'!B19</f>
        <v>68975.91</v>
      </c>
      <c r="D10" s="3">
        <f>'комс 39'!C19</f>
        <v>0</v>
      </c>
      <c r="E10" s="3">
        <f>'комс 39'!D19</f>
        <v>9946.4399999999987</v>
      </c>
      <c r="F10" s="3">
        <f>'комс 39'!E19</f>
        <v>0</v>
      </c>
      <c r="G10" s="8">
        <f>'комс 39'!F19</f>
        <v>25341.550000000003</v>
      </c>
      <c r="H10" s="3">
        <f>'комс 39'!G19</f>
        <v>0</v>
      </c>
      <c r="I10" s="3">
        <f>'комс 39'!H19</f>
        <v>6075.0099999999993</v>
      </c>
      <c r="J10" s="3">
        <f>'комс 39'!I19</f>
        <v>110338.91000000002</v>
      </c>
      <c r="K10" s="3">
        <f>'комс 39'!J19</f>
        <v>54413.15</v>
      </c>
      <c r="L10" s="3"/>
      <c r="M10" s="8">
        <f t="shared" si="1"/>
        <v>54413.15</v>
      </c>
      <c r="N10" s="34">
        <f t="shared" si="0"/>
        <v>55925.760000000017</v>
      </c>
    </row>
    <row r="11" spans="1:17">
      <c r="A11" s="26">
        <v>9</v>
      </c>
      <c r="B11" s="3" t="s">
        <v>147</v>
      </c>
      <c r="C11" s="3">
        <f>'комс 40-1'!B19</f>
        <v>80079.550000000017</v>
      </c>
      <c r="D11" s="3">
        <f>'комс 40-1'!C19</f>
        <v>0</v>
      </c>
      <c r="E11" s="3">
        <f>'комс 40-1'!D19</f>
        <v>14763.99</v>
      </c>
      <c r="F11" s="3">
        <f>'комс 40-1'!E19</f>
        <v>0</v>
      </c>
      <c r="G11" s="8">
        <f>'комс 40-1'!F19</f>
        <v>37468.26</v>
      </c>
      <c r="H11" s="3">
        <f>'комс 40-1'!G19</f>
        <v>1123.3400000000001</v>
      </c>
      <c r="I11" s="3">
        <f>'комс 40-1'!H19</f>
        <v>7197.01</v>
      </c>
      <c r="J11" s="3">
        <f>'комс 40-1'!I19</f>
        <v>140632.15</v>
      </c>
      <c r="K11" s="3">
        <f>'комс 40-1'!J19</f>
        <v>132370.59</v>
      </c>
      <c r="L11" s="3"/>
      <c r="M11" s="8">
        <f t="shared" si="1"/>
        <v>132370.59</v>
      </c>
      <c r="N11" s="34">
        <f t="shared" si="0"/>
        <v>8261.5599999999977</v>
      </c>
    </row>
    <row r="12" spans="1:17">
      <c r="A12" s="26">
        <v>10</v>
      </c>
      <c r="B12" s="3" t="s">
        <v>148</v>
      </c>
      <c r="C12" s="3">
        <f>'комс 40'!B19</f>
        <v>80777.860000000015</v>
      </c>
      <c r="D12" s="3">
        <f>'комс 40'!C19</f>
        <v>0</v>
      </c>
      <c r="E12" s="3">
        <f>'комс 40'!D19</f>
        <v>16688.310000000001</v>
      </c>
      <c r="F12" s="3">
        <f>'комс 40'!E19</f>
        <v>93.1</v>
      </c>
      <c r="G12" s="8">
        <f>'комс 40'!F19</f>
        <v>42275.94</v>
      </c>
      <c r="H12" s="3">
        <f>'комс 40'!G19</f>
        <v>1730.1599999999996</v>
      </c>
      <c r="I12" s="3">
        <f>'комс 40'!H19</f>
        <v>7374.8099999999995</v>
      </c>
      <c r="J12" s="3">
        <f>SUM(C12:I12)</f>
        <v>148940.18000000002</v>
      </c>
      <c r="K12" s="8">
        <f>'комс 40'!J19</f>
        <v>101454.2</v>
      </c>
      <c r="L12" s="3"/>
      <c r="M12" s="8">
        <f t="shared" si="1"/>
        <v>101454.2</v>
      </c>
      <c r="N12" s="68">
        <f t="shared" si="0"/>
        <v>47485.980000000025</v>
      </c>
    </row>
    <row r="13" spans="1:17">
      <c r="A13" s="26">
        <v>11</v>
      </c>
      <c r="B13" s="3" t="s">
        <v>149</v>
      </c>
      <c r="C13" s="3">
        <f>'комс 41'!B19</f>
        <v>67113.14999999998</v>
      </c>
      <c r="D13" s="3">
        <f>'комс 41'!C19</f>
        <v>0</v>
      </c>
      <c r="E13" s="3">
        <f>'комс 41'!D19</f>
        <v>13190.489999999998</v>
      </c>
      <c r="F13" s="3">
        <f>'комс 41'!E19</f>
        <v>0</v>
      </c>
      <c r="G13" s="8">
        <f>'комс 41'!F19</f>
        <v>33650.169999999991</v>
      </c>
      <c r="H13" s="3">
        <f>'комс 41'!G19</f>
        <v>0</v>
      </c>
      <c r="I13" s="3">
        <f>'комс 41'!H19</f>
        <v>6131.6</v>
      </c>
      <c r="J13" s="3">
        <f>'комс 41'!I19</f>
        <v>120085.40999999999</v>
      </c>
      <c r="K13" s="3">
        <f>'комс 41'!J19</f>
        <v>113043.29000000001</v>
      </c>
      <c r="L13" s="3"/>
      <c r="M13" s="8">
        <f t="shared" si="1"/>
        <v>113043.29000000001</v>
      </c>
      <c r="N13" s="34">
        <f t="shared" si="0"/>
        <v>7042.1199999999808</v>
      </c>
    </row>
    <row r="14" spans="1:17">
      <c r="A14" s="26">
        <v>12</v>
      </c>
      <c r="B14" s="3" t="s">
        <v>150</v>
      </c>
      <c r="C14" s="3">
        <f>'комс 42'!B19</f>
        <v>81755.619999999981</v>
      </c>
      <c r="D14" s="3">
        <f>'комс 42'!C19</f>
        <v>0</v>
      </c>
      <c r="E14" s="3">
        <f>'комс 42'!D19</f>
        <v>14083.09</v>
      </c>
      <c r="F14" s="3">
        <f>'комс 42'!E19</f>
        <v>0</v>
      </c>
      <c r="G14" s="8">
        <f>'комс 42'!F19</f>
        <v>35602</v>
      </c>
      <c r="H14" s="3">
        <f>'комс 42'!G19</f>
        <v>1344.4600000000003</v>
      </c>
      <c r="I14" s="3">
        <f>'комс 42'!H19</f>
        <v>7336.9599999999973</v>
      </c>
      <c r="J14" s="3">
        <f>SUM(C14:I14)</f>
        <v>140122.12999999995</v>
      </c>
      <c r="K14" s="3">
        <f>'комс 42'!J19</f>
        <v>69542.459999999992</v>
      </c>
      <c r="L14" s="3"/>
      <c r="M14" s="8">
        <f t="shared" si="1"/>
        <v>69542.459999999992</v>
      </c>
      <c r="N14" s="34">
        <f t="shared" si="0"/>
        <v>70579.669999999955</v>
      </c>
    </row>
    <row r="15" spans="1:17">
      <c r="A15" s="26">
        <v>13</v>
      </c>
      <c r="B15" s="44" t="s">
        <v>151</v>
      </c>
      <c r="C15" s="45">
        <f>'комс 43'!B19</f>
        <v>66951.010000000009</v>
      </c>
      <c r="D15" s="45">
        <f>'комс 43'!C19</f>
        <v>0</v>
      </c>
      <c r="E15" s="45">
        <f>'комс 43'!D19</f>
        <v>15969.009999999998</v>
      </c>
      <c r="F15" s="45">
        <f>'комс 43'!E19</f>
        <v>0</v>
      </c>
      <c r="G15" s="45">
        <f>'комс 43'!F19</f>
        <v>40151.380000000005</v>
      </c>
      <c r="H15" s="45">
        <f>'комс 43'!G19</f>
        <v>0</v>
      </c>
      <c r="I15" s="45">
        <f>'комс 43'!H19</f>
        <v>6189.0500000000011</v>
      </c>
      <c r="J15" s="45">
        <f>'комс 43'!I19</f>
        <v>129260.45</v>
      </c>
      <c r="K15" s="46">
        <f>'комс 43'!J19</f>
        <v>92871.790000000008</v>
      </c>
      <c r="L15" s="45"/>
      <c r="M15" s="8">
        <f t="shared" si="1"/>
        <v>92871.790000000008</v>
      </c>
      <c r="N15" s="68">
        <f t="shared" si="0"/>
        <v>36388.659999999989</v>
      </c>
    </row>
    <row r="16" spans="1:17">
      <c r="A16" s="26">
        <v>14</v>
      </c>
      <c r="B16" s="26" t="s">
        <v>152</v>
      </c>
      <c r="C16" s="26">
        <f>'комс 45'!B19</f>
        <v>82696.92</v>
      </c>
      <c r="D16" s="26">
        <f>'комс 45'!C19</f>
        <v>0</v>
      </c>
      <c r="E16" s="26">
        <f>'комс 45'!D19</f>
        <v>14171.939999999999</v>
      </c>
      <c r="F16" s="26">
        <f>'комс 45'!E19</f>
        <v>0</v>
      </c>
      <c r="G16" s="26">
        <f>'комс 45'!F19</f>
        <v>35819.69</v>
      </c>
      <c r="H16" s="26">
        <f>'комс 45'!G19</f>
        <v>0</v>
      </c>
      <c r="I16" s="26">
        <f>'комс 45'!H19</f>
        <v>7429.829999999999</v>
      </c>
      <c r="J16" s="26">
        <f>'комс 45'!I19</f>
        <v>140118.38</v>
      </c>
      <c r="K16" s="26">
        <f>'комс 45'!J19</f>
        <v>131721.95000000001</v>
      </c>
      <c r="L16" s="26"/>
      <c r="M16" s="8">
        <f t="shared" si="1"/>
        <v>131721.95000000001</v>
      </c>
      <c r="N16" s="34">
        <f t="shared" si="0"/>
        <v>8396.429999999993</v>
      </c>
    </row>
    <row r="17" spans="1:14">
      <c r="A17" s="26">
        <v>15</v>
      </c>
      <c r="B17" s="26" t="s">
        <v>153</v>
      </c>
      <c r="C17" s="26">
        <f>'комс 47'!B19</f>
        <v>68913.759999999995</v>
      </c>
      <c r="D17" s="26">
        <f>'комс 47'!C19</f>
        <v>0</v>
      </c>
      <c r="E17" s="26">
        <f>'комс 47'!D19</f>
        <v>15788.470000000001</v>
      </c>
      <c r="F17" s="26">
        <f>'комс 47'!E19</f>
        <v>0</v>
      </c>
      <c r="G17" s="26">
        <f>'комс 47'!F19</f>
        <v>40148.550000000003</v>
      </c>
      <c r="H17" s="26">
        <f>'комс 47'!G19</f>
        <v>0</v>
      </c>
      <c r="I17" s="26">
        <f>'комс 47'!H19</f>
        <v>6169.170000000001</v>
      </c>
      <c r="J17" s="26">
        <f>'комс 47'!I19</f>
        <v>131019.94999999998</v>
      </c>
      <c r="K17" s="26">
        <f>'комс 47'!J19</f>
        <v>102606.74</v>
      </c>
      <c r="L17" s="26"/>
      <c r="M17" s="8">
        <f t="shared" si="1"/>
        <v>102606.74</v>
      </c>
      <c r="N17" s="34">
        <f t="shared" si="0"/>
        <v>28413.209999999977</v>
      </c>
    </row>
    <row r="18" spans="1:14">
      <c r="A18" s="26">
        <v>16</v>
      </c>
      <c r="B18" s="26" t="s">
        <v>154</v>
      </c>
      <c r="C18" s="26">
        <f>'комс 32'!B19</f>
        <v>80026.650000000009</v>
      </c>
      <c r="D18" s="26">
        <f>'комс 32'!C19</f>
        <v>0</v>
      </c>
      <c r="E18" s="26">
        <f>'комс 32'!D19</f>
        <v>17370.2</v>
      </c>
      <c r="F18" s="26">
        <f>'комс 32'!E19</f>
        <v>192.25</v>
      </c>
      <c r="G18" s="26">
        <f>'комс 32'!F19</f>
        <v>42773.09</v>
      </c>
      <c r="H18" s="26">
        <f>'комс 32'!G19</f>
        <v>943.76000000000033</v>
      </c>
      <c r="I18" s="26">
        <f>'комс 32'!H19</f>
        <v>6799.9600000000009</v>
      </c>
      <c r="J18" s="47">
        <f>'комс 32'!I19</f>
        <v>148105.91</v>
      </c>
      <c r="K18" s="26">
        <f>'комс 32'!J19</f>
        <v>41372.839999999997</v>
      </c>
      <c r="L18" s="26"/>
      <c r="M18" s="8">
        <f t="shared" si="1"/>
        <v>41372.839999999997</v>
      </c>
      <c r="N18" s="68">
        <f t="shared" si="0"/>
        <v>106733.07</v>
      </c>
    </row>
    <row r="19" spans="1:14">
      <c r="A19" s="26">
        <v>17</v>
      </c>
      <c r="B19" s="26" t="s">
        <v>155</v>
      </c>
      <c r="C19" s="26">
        <f>'комс 45-1'!B19</f>
        <v>50949.43</v>
      </c>
      <c r="D19" s="26">
        <f>'комс 45-1'!C19</f>
        <v>0</v>
      </c>
      <c r="E19" s="26">
        <f>'комс 45-1'!D19</f>
        <v>12349.29</v>
      </c>
      <c r="F19" s="26">
        <f>'комс 45-1'!E19</f>
        <v>0</v>
      </c>
      <c r="G19" s="26">
        <f>'комс 45-1'!F19</f>
        <v>31844.510000000002</v>
      </c>
      <c r="H19" s="26">
        <f>'комс 45-1'!G19</f>
        <v>0</v>
      </c>
      <c r="I19" s="26">
        <f>'комс 45-1'!H19</f>
        <v>4194.4000000000005</v>
      </c>
      <c r="J19" s="47">
        <f>'комс 45-1'!I19</f>
        <v>99337.62999999999</v>
      </c>
      <c r="K19" s="26">
        <f>'комс 45-1'!J19</f>
        <v>54471.380000000005</v>
      </c>
      <c r="L19" s="26"/>
      <c r="M19" s="8">
        <f t="shared" si="1"/>
        <v>54471.380000000005</v>
      </c>
      <c r="N19" s="68">
        <f t="shared" si="0"/>
        <v>44866.249999999985</v>
      </c>
    </row>
    <row r="20" spans="1:14">
      <c r="A20" s="26">
        <v>18</v>
      </c>
      <c r="B20" s="26" t="s">
        <v>156</v>
      </c>
      <c r="C20" s="26">
        <f>'красноарм 125-1'!B19</f>
        <v>74062.25</v>
      </c>
      <c r="D20" s="26">
        <f>'красноарм 125-1'!C19</f>
        <v>0</v>
      </c>
      <c r="E20" s="26">
        <f>'красноарм 125-1'!D19</f>
        <v>15306.599999999999</v>
      </c>
      <c r="F20" s="26">
        <f>'красноарм 125-1'!E19</f>
        <v>1785.18</v>
      </c>
      <c r="G20" s="26">
        <f>'красноарм 125-1'!F19</f>
        <v>38335.459999999992</v>
      </c>
      <c r="H20" s="26">
        <f>'красноарм 125-1'!G19</f>
        <v>0</v>
      </c>
      <c r="I20" s="26">
        <f>'красноарм 125-1'!H19</f>
        <v>6846.5999999999985</v>
      </c>
      <c r="J20" s="47">
        <f>'красноарм 125-1'!I19</f>
        <v>136336.09</v>
      </c>
      <c r="K20" s="26">
        <f>'красноарм 125-1'!J19</f>
        <v>124887.06</v>
      </c>
      <c r="L20" s="26"/>
      <c r="M20" s="8">
        <f t="shared" si="1"/>
        <v>124887.06</v>
      </c>
      <c r="N20" s="68">
        <f t="shared" si="0"/>
        <v>11449.029999999999</v>
      </c>
    </row>
    <row r="21" spans="1:14">
      <c r="A21" s="26">
        <v>19</v>
      </c>
      <c r="B21" s="26" t="s">
        <v>157</v>
      </c>
      <c r="C21" s="26">
        <f>'красноарм 22'!B19</f>
        <v>65305.139999999992</v>
      </c>
      <c r="D21" s="26">
        <f>'красноарм 22'!C19</f>
        <v>0</v>
      </c>
      <c r="E21" s="26">
        <f>'красноарм 22'!D19</f>
        <v>12846.5</v>
      </c>
      <c r="F21" s="26">
        <f>'красноарм 22'!E19</f>
        <v>0</v>
      </c>
      <c r="G21" s="26">
        <f>'красноарм 22'!F19</f>
        <v>32642.300000000007</v>
      </c>
      <c r="H21" s="26">
        <f>'красноарм 22'!G19</f>
        <v>0</v>
      </c>
      <c r="I21" s="26">
        <f>'красноарм 22'!H19</f>
        <v>6038.8499999999985</v>
      </c>
      <c r="J21" s="26">
        <f>'красноарм 22'!I19</f>
        <v>116832.79</v>
      </c>
      <c r="K21" s="26">
        <f>'красноарм 22'!J19</f>
        <v>57208.37</v>
      </c>
      <c r="L21" s="26"/>
      <c r="M21" s="8">
        <f t="shared" si="1"/>
        <v>57208.37</v>
      </c>
      <c r="N21" s="34">
        <f t="shared" ref="N21:N67" si="2">J21-M21</f>
        <v>59624.419999999991</v>
      </c>
    </row>
    <row r="22" spans="1:14">
      <c r="A22" s="26">
        <v>20</v>
      </c>
      <c r="B22" s="26" t="s">
        <v>158</v>
      </c>
      <c r="C22" s="26">
        <f>'красноарм 50'!B19</f>
        <v>78152.069999999992</v>
      </c>
      <c r="D22" s="26">
        <f>'красноарм 50'!C19</f>
        <v>0</v>
      </c>
      <c r="E22" s="26">
        <f>'красноарм 50'!D19</f>
        <v>18808.79</v>
      </c>
      <c r="F22" s="26">
        <f>'красноарм 50'!E19</f>
        <v>0</v>
      </c>
      <c r="G22" s="26">
        <f>'красноарм 50'!F19</f>
        <v>46700.31</v>
      </c>
      <c r="H22" s="26">
        <f>'красноарм 50'!G19</f>
        <v>0</v>
      </c>
      <c r="I22" s="26">
        <f>'красноарм 50'!H19</f>
        <v>7165.78</v>
      </c>
      <c r="J22" s="47">
        <f>'красноарм 50'!I19</f>
        <v>150826.94999999998</v>
      </c>
      <c r="K22" s="26">
        <f>'красноарм 50'!J19</f>
        <v>48257.91</v>
      </c>
      <c r="L22" s="26"/>
      <c r="M22" s="8">
        <f t="shared" si="1"/>
        <v>48257.91</v>
      </c>
      <c r="N22" s="34">
        <f t="shared" si="2"/>
        <v>102569.03999999998</v>
      </c>
    </row>
    <row r="23" spans="1:14">
      <c r="A23" s="26">
        <v>21</v>
      </c>
      <c r="B23" s="26" t="s">
        <v>159</v>
      </c>
      <c r="C23" s="26">
        <f>'красноарм 54'!B19</f>
        <v>66433.180000000008</v>
      </c>
      <c r="D23" s="26"/>
      <c r="E23" s="26">
        <f>'красноарм 54'!D19</f>
        <v>15996.810000000001</v>
      </c>
      <c r="F23" s="26">
        <f>'красноарм 54'!E19</f>
        <v>0</v>
      </c>
      <c r="G23" s="47">
        <f>'красноарм 54'!F19</f>
        <v>40481.39</v>
      </c>
      <c r="H23" s="26"/>
      <c r="I23" s="26">
        <f>'красноарм 54'!H19</f>
        <v>5914.0199999999986</v>
      </c>
      <c r="J23" s="26">
        <f>'красноарм 54'!I19</f>
        <v>128825.4</v>
      </c>
      <c r="K23" s="47">
        <f>'красноарм 54'!J19</f>
        <v>56802.25</v>
      </c>
      <c r="L23" s="26"/>
      <c r="M23" s="8">
        <f t="shared" si="1"/>
        <v>56802.25</v>
      </c>
      <c r="N23" s="34">
        <f t="shared" si="2"/>
        <v>72023.149999999994</v>
      </c>
    </row>
    <row r="24" spans="1:14">
      <c r="A24" s="26">
        <v>22</v>
      </c>
      <c r="B24" s="26" t="s">
        <v>160</v>
      </c>
      <c r="C24" s="26">
        <f>'красноарм 55'!B19</f>
        <v>85264.109999999971</v>
      </c>
      <c r="D24" s="26">
        <f>'красноарм 55'!C19</f>
        <v>0</v>
      </c>
      <c r="E24" s="26">
        <f>'красноарм 55'!D19</f>
        <v>14408.78</v>
      </c>
      <c r="F24" s="26">
        <f>'красноарм 55'!E19</f>
        <v>0</v>
      </c>
      <c r="G24" s="26">
        <f>'красноарм 55'!F19</f>
        <v>36743.819999999992</v>
      </c>
      <c r="H24" s="26">
        <f>'красноарм 55'!G19</f>
        <v>0</v>
      </c>
      <c r="I24" s="26">
        <f>'красноарм 55'!H19</f>
        <v>7646.5400000000027</v>
      </c>
      <c r="J24" s="47">
        <f>'красноарм 55'!I19</f>
        <v>144063.25</v>
      </c>
      <c r="K24" s="26">
        <f>'красноарм 55'!J19</f>
        <v>115555.73000000001</v>
      </c>
      <c r="L24" s="26"/>
      <c r="M24" s="8">
        <f t="shared" si="1"/>
        <v>115555.73000000001</v>
      </c>
      <c r="N24" s="34">
        <f t="shared" si="2"/>
        <v>28507.51999999999</v>
      </c>
    </row>
    <row r="25" spans="1:14">
      <c r="A25" s="26">
        <v>23</v>
      </c>
      <c r="B25" s="26" t="s">
        <v>161</v>
      </c>
      <c r="C25" s="26">
        <f>'красноарм 63'!B19</f>
        <v>79046.709999999992</v>
      </c>
      <c r="D25" s="26">
        <f>'красноарм 63'!C19</f>
        <v>0</v>
      </c>
      <c r="E25" s="26">
        <f>'красноарм 63'!D19</f>
        <v>26277.520000000004</v>
      </c>
      <c r="F25" s="26">
        <f>'красноарм 63'!E19</f>
        <v>0</v>
      </c>
      <c r="G25" s="26">
        <f>'красноарм 63'!F19</f>
        <v>66793.390000000014</v>
      </c>
      <c r="H25" s="26">
        <f>'красноарм 63'!G19</f>
        <v>0</v>
      </c>
      <c r="I25" s="26">
        <f>'красноарм 63'!H19</f>
        <v>7107.6200000000008</v>
      </c>
      <c r="J25" s="47">
        <f>'красноарм 63'!I19</f>
        <v>179225.23999999996</v>
      </c>
      <c r="K25" s="26">
        <f>'красноарм 63'!J19</f>
        <v>45653.3</v>
      </c>
      <c r="L25" s="26"/>
      <c r="M25" s="8">
        <f t="shared" si="1"/>
        <v>45653.3</v>
      </c>
      <c r="N25" s="34">
        <f t="shared" si="2"/>
        <v>133571.93999999994</v>
      </c>
    </row>
    <row r="26" spans="1:14">
      <c r="A26" s="26">
        <v>24</v>
      </c>
      <c r="B26" s="26" t="s">
        <v>162</v>
      </c>
      <c r="C26" s="26">
        <f>'красноарм 65'!B19</f>
        <v>83793.31</v>
      </c>
      <c r="D26" s="26">
        <f>'красноарм 65'!C19</f>
        <v>0</v>
      </c>
      <c r="E26" s="26">
        <f>'красноарм 65'!D19</f>
        <v>16199.930000000002</v>
      </c>
      <c r="F26" s="26">
        <f>'красноарм 65'!E19</f>
        <v>0</v>
      </c>
      <c r="G26" s="26">
        <f>'красноарм 65'!F19</f>
        <v>43274.1</v>
      </c>
      <c r="H26" s="26">
        <f>'красноарм 65'!G19</f>
        <v>0</v>
      </c>
      <c r="I26" s="26">
        <f>'красноарм 65'!H19</f>
        <v>7769.3799999999992</v>
      </c>
      <c r="J26" s="47">
        <f>'красноарм 65'!I19</f>
        <v>151036.71999999997</v>
      </c>
      <c r="K26" s="26">
        <f>'красноарм 65'!J19</f>
        <v>134895.53999999998</v>
      </c>
      <c r="L26" s="26"/>
      <c r="M26" s="8">
        <f t="shared" si="1"/>
        <v>134895.53999999998</v>
      </c>
      <c r="N26" s="34">
        <f t="shared" si="2"/>
        <v>16141.179999999993</v>
      </c>
    </row>
    <row r="27" spans="1:14">
      <c r="A27" s="26">
        <v>25</v>
      </c>
      <c r="B27" s="26" t="s">
        <v>163</v>
      </c>
      <c r="C27" s="26">
        <f>'красноарм 125'!B19</f>
        <v>74233.87</v>
      </c>
      <c r="D27" s="26">
        <f>'красноарм 125'!C19</f>
        <v>0</v>
      </c>
      <c r="E27" s="26">
        <f>'красноарм 125'!D19</f>
        <v>12796.41</v>
      </c>
      <c r="F27" s="26">
        <f>'красноарм 125'!E19</f>
        <v>1595.1299999999999</v>
      </c>
      <c r="G27" s="26">
        <f>'красноарм 125'!F19</f>
        <v>31865.21</v>
      </c>
      <c r="H27" s="26">
        <f>'красноарм 125'!G19</f>
        <v>0</v>
      </c>
      <c r="I27" s="26">
        <f>'красноарм 125'!H19</f>
        <v>6865.3899999999994</v>
      </c>
      <c r="J27" s="47">
        <f>'красноарм 125'!I19</f>
        <v>127356.01</v>
      </c>
      <c r="K27" s="26">
        <f>'красноарм 125'!J19</f>
        <v>120812.49</v>
      </c>
      <c r="L27" s="26"/>
      <c r="M27" s="8">
        <f t="shared" si="1"/>
        <v>120812.49</v>
      </c>
      <c r="N27" s="34">
        <f t="shared" si="2"/>
        <v>6543.5199999999895</v>
      </c>
    </row>
    <row r="28" spans="1:14">
      <c r="A28" s="26">
        <v>26</v>
      </c>
      <c r="B28" s="26" t="s">
        <v>164</v>
      </c>
      <c r="C28" s="26">
        <f>'красноарм 127'!B19</f>
        <v>84384.389999999985</v>
      </c>
      <c r="D28" s="26">
        <f>'красноарм 127'!C19</f>
        <v>0</v>
      </c>
      <c r="E28" s="26">
        <f>'красноарм 127'!D19</f>
        <v>14992.98</v>
      </c>
      <c r="F28" s="26">
        <f>'красноарм 127'!E19</f>
        <v>1063.4199999999998</v>
      </c>
      <c r="G28" s="26">
        <f>'красноарм 127'!F19</f>
        <v>38521.299999999996</v>
      </c>
      <c r="H28" s="26">
        <f>'красноарм 127'!G19</f>
        <v>0</v>
      </c>
      <c r="I28" s="26">
        <f>'красноарм 127'!H19</f>
        <v>7495.0499999999993</v>
      </c>
      <c r="J28" s="47">
        <f>'красноарм 127'!I19</f>
        <v>146457.13999999998</v>
      </c>
      <c r="K28" s="26">
        <f>'красноарм 127'!J19</f>
        <v>141374.64000000001</v>
      </c>
      <c r="L28" s="26"/>
      <c r="M28" s="8">
        <f t="shared" si="1"/>
        <v>141374.64000000001</v>
      </c>
      <c r="N28" s="34">
        <f t="shared" si="2"/>
        <v>5082.4999999999709</v>
      </c>
    </row>
    <row r="29" spans="1:14">
      <c r="A29" s="26">
        <v>27</v>
      </c>
      <c r="B29" s="26" t="s">
        <v>165</v>
      </c>
      <c r="C29" s="26">
        <f>'красноарм 129'!B19</f>
        <v>85701.909999999989</v>
      </c>
      <c r="D29" s="26">
        <f>'красноарм 129'!C19</f>
        <v>0</v>
      </c>
      <c r="E29" s="26">
        <f>'красноарм 129'!D19</f>
        <v>16187.09</v>
      </c>
      <c r="F29" s="26">
        <f>'красноарм 129'!E19</f>
        <v>531.71</v>
      </c>
      <c r="G29" s="26">
        <f>'красноарм 129'!F19</f>
        <v>41533.79</v>
      </c>
      <c r="H29" s="26">
        <f>'красноарм 129'!G19</f>
        <v>0</v>
      </c>
      <c r="I29" s="26">
        <f>'красноарм 129'!H19</f>
        <v>7544.6199999999981</v>
      </c>
      <c r="J29" s="26">
        <f>'красноарм 129'!I19</f>
        <v>151499.12</v>
      </c>
      <c r="K29" s="26">
        <f>'красноарм 129'!J19</f>
        <v>113571.47</v>
      </c>
      <c r="L29" s="26"/>
      <c r="M29" s="8">
        <f t="shared" si="1"/>
        <v>113571.47</v>
      </c>
      <c r="N29" s="34">
        <f t="shared" si="2"/>
        <v>37927.649999999994</v>
      </c>
    </row>
    <row r="30" spans="1:14">
      <c r="A30" s="26">
        <v>28</v>
      </c>
      <c r="B30" s="26" t="s">
        <v>166</v>
      </c>
      <c r="C30" s="26">
        <f>'ленинская 109'!B19</f>
        <v>77444.429999999993</v>
      </c>
      <c r="D30" s="26">
        <f>'ленинская 109'!C19</f>
        <v>0</v>
      </c>
      <c r="E30" s="26">
        <f>'ленинская 109'!D19</f>
        <v>15297.880000000001</v>
      </c>
      <c r="F30" s="26">
        <f>'ленинская 109'!E19</f>
        <v>5725.77</v>
      </c>
      <c r="G30" s="26">
        <f>'ленинская 109'!F19</f>
        <v>38816.729999999996</v>
      </c>
      <c r="H30" s="26">
        <f>'ленинская 109'!G19</f>
        <v>1944.9</v>
      </c>
      <c r="I30" s="26">
        <f>'ленинская 109'!H19</f>
        <v>7159.1900000000023</v>
      </c>
      <c r="J30" s="26">
        <f>'ленинская 109'!I19</f>
        <v>135145.37999999998</v>
      </c>
      <c r="K30" s="47">
        <f>'ленинская 109'!J19</f>
        <v>110357.31999999999</v>
      </c>
      <c r="L30" s="26"/>
      <c r="M30" s="8">
        <f t="shared" si="1"/>
        <v>110357.31999999999</v>
      </c>
      <c r="N30" s="34">
        <f t="shared" si="2"/>
        <v>24788.059999999983</v>
      </c>
    </row>
    <row r="31" spans="1:14">
      <c r="A31" s="26">
        <v>29</v>
      </c>
      <c r="B31" s="26" t="s">
        <v>167</v>
      </c>
      <c r="C31" s="26">
        <f>'ленинская 111'!B19</f>
        <v>77155.279999999984</v>
      </c>
      <c r="D31" s="26">
        <f>'ленинская 111'!C19</f>
        <v>0</v>
      </c>
      <c r="E31" s="26">
        <f>'ленинская 111'!D19</f>
        <v>12163.060000000001</v>
      </c>
      <c r="F31" s="26">
        <f>'ленинская 111'!E19</f>
        <v>1767.8500000000001</v>
      </c>
      <c r="G31" s="26">
        <f>'ленинская 111'!F19</f>
        <v>31464.030000000002</v>
      </c>
      <c r="H31" s="26">
        <f>'ленинская 111'!G19</f>
        <v>2002.7599999999998</v>
      </c>
      <c r="I31" s="26">
        <f>'ленинская 111'!H19</f>
        <v>7133.3099999999986</v>
      </c>
      <c r="J31" s="26">
        <f>'ленинская 111'!I19</f>
        <v>131686.29</v>
      </c>
      <c r="K31" s="26">
        <f>'ленинская 111'!J19</f>
        <v>99308.999999999985</v>
      </c>
      <c r="L31" s="26"/>
      <c r="M31" s="8">
        <f t="shared" si="1"/>
        <v>99308.999999999985</v>
      </c>
      <c r="N31" s="34">
        <f t="shared" si="2"/>
        <v>32377.290000000023</v>
      </c>
    </row>
    <row r="32" spans="1:14">
      <c r="A32" s="26">
        <v>30</v>
      </c>
      <c r="B32" s="26" t="s">
        <v>168</v>
      </c>
      <c r="C32" s="26">
        <f>'ленинская 130'!B19</f>
        <v>54351.37999999999</v>
      </c>
      <c r="D32" s="26">
        <f>'ленинская 130'!C19</f>
        <v>0</v>
      </c>
      <c r="E32" s="26">
        <f>'ленинская 130'!D19</f>
        <v>7299.3300000000008</v>
      </c>
      <c r="F32" s="26">
        <f>'ленинская 130'!E19</f>
        <v>0</v>
      </c>
      <c r="G32" s="26">
        <f>'ленинская 130'!F19</f>
        <v>18528.75</v>
      </c>
      <c r="H32" s="26">
        <f>'ленинская 130'!G19</f>
        <v>915.8</v>
      </c>
      <c r="I32" s="26">
        <f>'ленинская 130'!H19</f>
        <v>5024.3899999999994</v>
      </c>
      <c r="J32" s="26">
        <f>SUM(C32:I32)</f>
        <v>86119.65</v>
      </c>
      <c r="K32" s="26">
        <f>'ленинская 130'!J19</f>
        <v>50958.06</v>
      </c>
      <c r="L32" s="26"/>
      <c r="M32" s="8">
        <f t="shared" si="1"/>
        <v>50958.06</v>
      </c>
      <c r="N32" s="34">
        <f t="shared" si="2"/>
        <v>35161.589999999997</v>
      </c>
    </row>
    <row r="33" spans="1:14">
      <c r="A33" s="26">
        <v>31</v>
      </c>
      <c r="B33" s="26" t="s">
        <v>169</v>
      </c>
      <c r="C33" s="26">
        <f>'механиз 4'!B19</f>
        <v>0</v>
      </c>
      <c r="D33" s="26">
        <f>'механиз 4'!C19</f>
        <v>0</v>
      </c>
      <c r="E33" s="26">
        <f>'механиз 4'!D19</f>
        <v>6566.0399999999991</v>
      </c>
      <c r="F33" s="26">
        <f>'механиз 4'!F19</f>
        <v>0</v>
      </c>
      <c r="G33" s="26">
        <f>'механиз 4'!G19</f>
        <v>0</v>
      </c>
      <c r="H33" s="26">
        <f>'механиз 4'!G19</f>
        <v>0</v>
      </c>
      <c r="I33" s="26">
        <f>'механиз 4'!H19</f>
        <v>2477.35</v>
      </c>
      <c r="J33" s="26">
        <f>SUM(C33:I33)</f>
        <v>9043.39</v>
      </c>
      <c r="K33" s="26">
        <f>'механиз 4'!J19</f>
        <v>3116.29</v>
      </c>
      <c r="L33" s="26"/>
      <c r="M33" s="8">
        <f t="shared" si="1"/>
        <v>3116.29</v>
      </c>
      <c r="N33" s="34">
        <f t="shared" si="2"/>
        <v>5927.0999999999995</v>
      </c>
    </row>
    <row r="34" spans="1:14">
      <c r="A34" s="26">
        <v>32</v>
      </c>
      <c r="B34" s="26" t="s">
        <v>170</v>
      </c>
      <c r="C34" s="26">
        <f>'мира 31'!B19</f>
        <v>88622.400000000023</v>
      </c>
      <c r="D34" s="26">
        <f>'мира 31'!C19</f>
        <v>0</v>
      </c>
      <c r="E34" s="26">
        <f>'мира 31'!D19</f>
        <v>12987.69</v>
      </c>
      <c r="F34" s="26">
        <f>'мира 31'!E19</f>
        <v>592.30999999999995</v>
      </c>
      <c r="G34" s="26">
        <f>'мира 31'!F19</f>
        <v>33316.519999999997</v>
      </c>
      <c r="H34" s="26">
        <f>'мира 31'!G19</f>
        <v>0</v>
      </c>
      <c r="I34" s="26">
        <f>'мира 31'!H19</f>
        <v>9375.39</v>
      </c>
      <c r="J34" s="26">
        <f>'мира 31'!I19</f>
        <v>144894.31</v>
      </c>
      <c r="K34" s="26">
        <f>'мира 31'!J19</f>
        <v>159302.73000000001</v>
      </c>
      <c r="L34" s="26"/>
      <c r="M34" s="8">
        <f t="shared" si="1"/>
        <v>159302.73000000001</v>
      </c>
      <c r="N34" s="34">
        <f t="shared" si="2"/>
        <v>-14408.420000000013</v>
      </c>
    </row>
    <row r="35" spans="1:14">
      <c r="A35" s="26">
        <v>33</v>
      </c>
      <c r="B35" s="26" t="s">
        <v>171</v>
      </c>
      <c r="C35" s="26">
        <f>'мира 33'!B19</f>
        <v>79738.809999999983</v>
      </c>
      <c r="D35" s="26">
        <f>'мира 33'!C19</f>
        <v>0</v>
      </c>
      <c r="E35" s="26">
        <f>'мира 33'!D19</f>
        <v>12766.679999999998</v>
      </c>
      <c r="F35" s="26">
        <f>'мира 33'!E19</f>
        <v>707.47</v>
      </c>
      <c r="G35" s="26">
        <f>'мира 33'!F19</f>
        <v>32393.780000000002</v>
      </c>
      <c r="H35" s="26">
        <f>'мира 33'!G19</f>
        <v>2056.6999999999998</v>
      </c>
      <c r="I35" s="26">
        <f>'мира 33'!H19</f>
        <v>7109.3599999999988</v>
      </c>
      <c r="J35" s="26">
        <f>'мира 33'!I19</f>
        <v>134772.79999999999</v>
      </c>
      <c r="K35" s="26">
        <f>'мира 33'!J19</f>
        <v>122880.39000000003</v>
      </c>
      <c r="L35" s="26"/>
      <c r="M35" s="8">
        <f t="shared" si="1"/>
        <v>122880.39000000003</v>
      </c>
      <c r="N35" s="34">
        <f t="shared" si="2"/>
        <v>11892.40999999996</v>
      </c>
    </row>
    <row r="36" spans="1:14">
      <c r="A36" s="26">
        <v>34</v>
      </c>
      <c r="B36" s="26" t="s">
        <v>172</v>
      </c>
      <c r="C36" s="26">
        <f>'мира 34'!B19</f>
        <v>38401.840000000004</v>
      </c>
      <c r="D36" s="26">
        <f>'мира 34'!C19</f>
        <v>0</v>
      </c>
      <c r="E36" s="26">
        <f>'мира 34'!D19</f>
        <v>7540.1600000000008</v>
      </c>
      <c r="F36" s="26">
        <f>'мира 34'!E19</f>
        <v>0</v>
      </c>
      <c r="G36" s="26">
        <f>'мира 34'!F19</f>
        <v>19208.420000000002</v>
      </c>
      <c r="H36" s="26">
        <f>'мира 34'!G19</f>
        <v>825.3599999999999</v>
      </c>
      <c r="I36" s="26">
        <f>'мира 34'!H19</f>
        <v>3549.9799999999991</v>
      </c>
      <c r="J36" s="26">
        <f>'мира 34'!I19</f>
        <v>69716.37999999999</v>
      </c>
      <c r="K36" s="26">
        <f>'мира 34'!J19</f>
        <v>28910.469999999994</v>
      </c>
      <c r="L36" s="26"/>
      <c r="M36" s="8">
        <f t="shared" si="1"/>
        <v>28910.469999999994</v>
      </c>
      <c r="N36" s="34">
        <f t="shared" si="2"/>
        <v>40805.909999999996</v>
      </c>
    </row>
    <row r="37" spans="1:14">
      <c r="A37" s="26">
        <v>35</v>
      </c>
      <c r="B37" s="26" t="s">
        <v>173</v>
      </c>
      <c r="C37" s="26">
        <f>'мира 34-1'!B19</f>
        <v>59968.65</v>
      </c>
      <c r="D37" s="26">
        <f>'мира 34-1'!C19</f>
        <v>0</v>
      </c>
      <c r="E37" s="26">
        <f>'мира 34-1'!D19</f>
        <v>14552.240000000002</v>
      </c>
      <c r="F37" s="26">
        <f>'мира 34-1'!E19</f>
        <v>0</v>
      </c>
      <c r="G37" s="26">
        <f>'мира 34-1'!F19</f>
        <v>36677.259999999995</v>
      </c>
      <c r="H37" s="26">
        <f>'мира 34-1'!G19</f>
        <v>1435.2600000000002</v>
      </c>
      <c r="I37" s="26">
        <f>'мира 34-1'!H19</f>
        <v>5327.5100000000011</v>
      </c>
      <c r="J37" s="26">
        <f>'мира 34-1'!I19</f>
        <v>117960.92</v>
      </c>
      <c r="K37" s="26">
        <f>'мира 34-1'!J19</f>
        <v>88323.15</v>
      </c>
      <c r="L37" s="26"/>
      <c r="M37" s="8">
        <f t="shared" si="1"/>
        <v>88323.15</v>
      </c>
      <c r="N37" s="34">
        <f t="shared" si="2"/>
        <v>29637.770000000004</v>
      </c>
    </row>
    <row r="38" spans="1:14">
      <c r="A38" s="26">
        <v>36</v>
      </c>
      <c r="B38" s="26" t="s">
        <v>174</v>
      </c>
      <c r="C38" s="26">
        <f>'мира 36'!B19</f>
        <v>55744.24000000002</v>
      </c>
      <c r="D38" s="26">
        <f>'мира 36'!C19</f>
        <v>0</v>
      </c>
      <c r="E38" s="26">
        <f>'мира 36'!D19</f>
        <v>13012.520000000002</v>
      </c>
      <c r="F38" s="26">
        <f>'мира 36-1'!E19</f>
        <v>0</v>
      </c>
      <c r="G38" s="26">
        <f>'мира 36'!F19</f>
        <v>33432.629999999997</v>
      </c>
      <c r="H38" s="26">
        <f>'мира 36'!G19</f>
        <v>1329.2599999999998</v>
      </c>
      <c r="I38" s="26">
        <f>'мира 36'!H19</f>
        <v>4823.26</v>
      </c>
      <c r="J38" s="26">
        <f>SUM(C38:I38)</f>
        <v>108341.91</v>
      </c>
      <c r="K38" s="26">
        <f>'мира 36'!J19</f>
        <v>71269.600000000006</v>
      </c>
      <c r="L38" s="26"/>
      <c r="M38" s="8">
        <f t="shared" si="1"/>
        <v>71269.600000000006</v>
      </c>
      <c r="N38" s="34">
        <f t="shared" si="2"/>
        <v>37072.31</v>
      </c>
    </row>
    <row r="39" spans="1:14">
      <c r="A39" s="26">
        <v>37</v>
      </c>
      <c r="B39" s="26" t="s">
        <v>175</v>
      </c>
      <c r="C39" s="26">
        <f>'мира 36-1'!B19</f>
        <v>61949.889999999985</v>
      </c>
      <c r="D39" s="26">
        <f>'мира 36-1'!C19</f>
        <v>0</v>
      </c>
      <c r="E39" s="26">
        <f>'мира 36-1'!D19</f>
        <v>13859.92</v>
      </c>
      <c r="F39" s="26">
        <f>'мира 36-1'!E19</f>
        <v>0</v>
      </c>
      <c r="G39" s="26">
        <f>'мира 36-1'!F19</f>
        <v>34342.1</v>
      </c>
      <c r="H39" s="26">
        <f>'мира 36-1'!G19</f>
        <v>1472.8999999999996</v>
      </c>
      <c r="I39" s="26">
        <f>'мира 36-1'!H19</f>
        <v>5881.4800000000005</v>
      </c>
      <c r="J39" s="26">
        <f>'мира 36-1'!I19</f>
        <v>117506.29</v>
      </c>
      <c r="K39" s="47">
        <f>'мира 36-1'!J19</f>
        <v>88666.279999999984</v>
      </c>
      <c r="L39" s="26"/>
      <c r="M39" s="8">
        <f t="shared" si="1"/>
        <v>88666.279999999984</v>
      </c>
      <c r="N39" s="34">
        <f t="shared" si="2"/>
        <v>28840.010000000009</v>
      </c>
    </row>
    <row r="40" spans="1:14">
      <c r="A40" s="26">
        <v>38</v>
      </c>
      <c r="B40" s="26" t="s">
        <v>176</v>
      </c>
      <c r="C40" s="26">
        <f>'мира 38'!B19</f>
        <v>53141.790000000008</v>
      </c>
      <c r="D40" s="26">
        <f>'мира 38'!C19</f>
        <v>0</v>
      </c>
      <c r="E40" s="26">
        <f>'мира 38'!D19</f>
        <v>9627.17</v>
      </c>
      <c r="F40" s="26">
        <f>'мира 38'!E19</f>
        <v>0</v>
      </c>
      <c r="G40" s="26">
        <f>'мира 38'!F19</f>
        <v>25132.690000000002</v>
      </c>
      <c r="H40" s="26">
        <f>'мира 38'!G19</f>
        <v>1334.1799999999998</v>
      </c>
      <c r="I40" s="26">
        <f>'мира 38'!H19</f>
        <v>4750.3700000000008</v>
      </c>
      <c r="J40" s="26">
        <f>'мира 38'!I19</f>
        <v>93986.2</v>
      </c>
      <c r="K40" s="26">
        <f>'мира 38'!J19</f>
        <v>64856.73</v>
      </c>
      <c r="L40" s="26"/>
      <c r="M40" s="8">
        <f t="shared" si="1"/>
        <v>64856.73</v>
      </c>
      <c r="N40" s="34">
        <f t="shared" si="2"/>
        <v>29129.469999999994</v>
      </c>
    </row>
    <row r="41" spans="1:14">
      <c r="A41" s="26">
        <v>39</v>
      </c>
      <c r="B41" s="26" t="s">
        <v>177</v>
      </c>
      <c r="C41" s="26">
        <f>'мира 40'!B19</f>
        <v>67830.240000000005</v>
      </c>
      <c r="D41" s="26">
        <f>'мира 40'!C19</f>
        <v>0</v>
      </c>
      <c r="E41" s="26">
        <f>'мира 40'!D19</f>
        <v>11506.550000000001</v>
      </c>
      <c r="F41" s="26">
        <f>'мира 40'!E19</f>
        <v>0</v>
      </c>
      <c r="G41" s="26">
        <f>'мира 40'!F19</f>
        <v>29244.709999999995</v>
      </c>
      <c r="H41" s="26">
        <f>'мира 40'!G19</f>
        <v>1761.4600000000003</v>
      </c>
      <c r="I41" s="26">
        <f>'мира 40'!H19</f>
        <v>6030.1900000000014</v>
      </c>
      <c r="J41" s="26">
        <f>'мира 40'!I19</f>
        <v>116373.15000000002</v>
      </c>
      <c r="K41" s="26">
        <f>'мира 40'!J19</f>
        <v>91533.119999999995</v>
      </c>
      <c r="L41" s="26"/>
      <c r="M41" s="8">
        <f t="shared" si="1"/>
        <v>91533.119999999995</v>
      </c>
      <c r="N41" s="34">
        <f t="shared" si="2"/>
        <v>24840.030000000028</v>
      </c>
    </row>
    <row r="42" spans="1:14">
      <c r="A42" s="26">
        <v>40</v>
      </c>
      <c r="B42" s="26" t="s">
        <v>178</v>
      </c>
      <c r="C42" s="26">
        <f>'мира 42'!B19</f>
        <v>31537.719999999998</v>
      </c>
      <c r="D42" s="26">
        <f>'мира 42'!C19</f>
        <v>0</v>
      </c>
      <c r="E42" s="26">
        <f>'мира 42'!D19</f>
        <v>5581.5499999999993</v>
      </c>
      <c r="F42" s="26">
        <f>'мира 42'!E19</f>
        <v>0</v>
      </c>
      <c r="G42" s="26">
        <f>'мира 42'!F19</f>
        <v>15235.59</v>
      </c>
      <c r="H42" s="26">
        <f>'мира 42'!G19</f>
        <v>814.54</v>
      </c>
      <c r="I42" s="26">
        <f>'мира 42'!H19</f>
        <v>2914.3400000000006</v>
      </c>
      <c r="J42" s="26">
        <f>'мира 42'!I19</f>
        <v>56083.740000000005</v>
      </c>
      <c r="K42" s="47">
        <f>'мира 42'!J19</f>
        <v>55327.68</v>
      </c>
      <c r="L42" s="26"/>
      <c r="M42" s="8">
        <f t="shared" si="1"/>
        <v>55327.68</v>
      </c>
      <c r="N42" s="34">
        <f t="shared" si="2"/>
        <v>756.06000000000495</v>
      </c>
    </row>
    <row r="43" spans="1:14">
      <c r="A43" s="26">
        <v>41</v>
      </c>
      <c r="B43" s="26" t="s">
        <v>179</v>
      </c>
      <c r="C43" s="26">
        <f>'мира 42-1'!B19</f>
        <v>62530.44000000001</v>
      </c>
      <c r="D43" s="26">
        <f>'мира 42-1'!C19</f>
        <v>0</v>
      </c>
      <c r="E43" s="26">
        <f>'мира 42-1'!D19</f>
        <v>9654.239999999998</v>
      </c>
      <c r="F43" s="26">
        <f>'мира 42-1'!E19</f>
        <v>117.5</v>
      </c>
      <c r="G43" s="26">
        <f>'мира 42-1'!F19</f>
        <v>25001.43</v>
      </c>
      <c r="H43" s="26">
        <f>'мира 42-1'!G19</f>
        <v>1571.18</v>
      </c>
      <c r="I43" s="26">
        <f>'мира 42-1'!H19</f>
        <v>5804.59</v>
      </c>
      <c r="J43" s="26">
        <f>'мира 42-1'!I19</f>
        <v>104679.38</v>
      </c>
      <c r="K43" s="47">
        <f>'мира 42-1'!J19</f>
        <v>100810.37999999999</v>
      </c>
      <c r="L43" s="26"/>
      <c r="M43" s="8">
        <f t="shared" si="1"/>
        <v>100810.37999999999</v>
      </c>
      <c r="N43" s="34">
        <f t="shared" si="2"/>
        <v>3869.0000000000146</v>
      </c>
    </row>
    <row r="44" spans="1:14">
      <c r="A44" s="26">
        <v>42</v>
      </c>
      <c r="B44" s="26" t="s">
        <v>180</v>
      </c>
      <c r="C44" s="26">
        <f>'мира 44'!B19</f>
        <v>36172.839999999997</v>
      </c>
      <c r="D44" s="26">
        <f>'мира 44'!C19</f>
        <v>0</v>
      </c>
      <c r="E44" s="26">
        <f>'мира 44'!D19</f>
        <v>12576.119999999999</v>
      </c>
      <c r="F44" s="26">
        <f>'мира 44'!E19</f>
        <v>0</v>
      </c>
      <c r="G44" s="26">
        <f>'мира 44'!F19</f>
        <v>30899.640000000003</v>
      </c>
      <c r="H44" s="26">
        <f>'мира 44'!G19</f>
        <v>650.98</v>
      </c>
      <c r="I44" s="26">
        <f>'мира 44'!H19</f>
        <v>3343.9400000000005</v>
      </c>
      <c r="J44" s="26">
        <f>'мира 44'!I19</f>
        <v>83643.520000000004</v>
      </c>
      <c r="K44" s="26">
        <f>'мира 44'!J19</f>
        <v>26576.300000000003</v>
      </c>
      <c r="L44" s="26"/>
      <c r="M44" s="8">
        <f t="shared" si="1"/>
        <v>26576.300000000003</v>
      </c>
      <c r="N44" s="34">
        <f t="shared" si="2"/>
        <v>57067.22</v>
      </c>
    </row>
    <row r="45" spans="1:14">
      <c r="A45" s="26">
        <v>43</v>
      </c>
      <c r="B45" s="26" t="s">
        <v>181</v>
      </c>
      <c r="C45" s="26">
        <f>'мира 44-1'!B19</f>
        <v>73089.39</v>
      </c>
      <c r="D45" s="26">
        <f>'мира 44-1'!C19</f>
        <v>0</v>
      </c>
      <c r="E45" s="26">
        <f>'мира 44-1'!D19</f>
        <v>13241.57</v>
      </c>
      <c r="F45" s="26">
        <f>'мира 44-1'!E19</f>
        <v>1443.17</v>
      </c>
      <c r="G45" s="26">
        <f>'мира 44-1'!F19</f>
        <v>32611.27</v>
      </c>
      <c r="H45" s="26">
        <f>'мира 44-1'!G19</f>
        <v>1818.1399999999996</v>
      </c>
      <c r="I45" s="26">
        <f>'мира 44-1'!H19</f>
        <v>6456.5600000000013</v>
      </c>
      <c r="J45" s="26">
        <f>'мира 44-1'!I19</f>
        <v>128660.09999999999</v>
      </c>
      <c r="K45" s="26">
        <f>'мира 44-1'!J19</f>
        <v>123559.79</v>
      </c>
      <c r="L45" s="26"/>
      <c r="M45" s="8">
        <f t="shared" si="1"/>
        <v>123559.79</v>
      </c>
      <c r="N45" s="34">
        <f t="shared" si="2"/>
        <v>5100.3099999999977</v>
      </c>
    </row>
    <row r="46" spans="1:14">
      <c r="A46" s="26">
        <v>44</v>
      </c>
      <c r="B46" s="26" t="s">
        <v>182</v>
      </c>
      <c r="C46" s="26">
        <f>'мира 44-2'!B19</f>
        <v>69393.279999999999</v>
      </c>
      <c r="D46" s="26">
        <f>'мира 44-2'!C19</f>
        <v>0</v>
      </c>
      <c r="E46" s="26">
        <f>'мира 44-2'!D19</f>
        <v>8449.93</v>
      </c>
      <c r="F46" s="26">
        <f>'мира 44-2'!E19</f>
        <v>960.06999999999994</v>
      </c>
      <c r="G46" s="26">
        <f>'мира 44-2'!F19</f>
        <v>21782.09</v>
      </c>
      <c r="H46" s="26">
        <f>'мира 44-2'!G19</f>
        <v>1800.8799999999999</v>
      </c>
      <c r="I46" s="26">
        <f>'мира 44-2'!H19</f>
        <v>6438.3799999999992</v>
      </c>
      <c r="J46" s="26">
        <f>'мира 44-2'!I19</f>
        <v>108824.63</v>
      </c>
      <c r="K46" s="26">
        <f>'мира 44-2'!J19</f>
        <v>119750.49</v>
      </c>
      <c r="L46" s="26"/>
      <c r="M46" s="8">
        <f t="shared" si="1"/>
        <v>119750.49</v>
      </c>
      <c r="N46" s="34">
        <f t="shared" si="2"/>
        <v>-10925.86</v>
      </c>
    </row>
    <row r="47" spans="1:14">
      <c r="A47" s="26">
        <v>45</v>
      </c>
      <c r="B47" s="26" t="s">
        <v>183</v>
      </c>
      <c r="C47" s="26">
        <f>'Мира 46'!B19</f>
        <v>59998.269999999975</v>
      </c>
      <c r="D47" s="26">
        <f>'Мира 46'!C19</f>
        <v>0</v>
      </c>
      <c r="E47" s="26">
        <f>'Мира 46'!D19</f>
        <v>9970.7499999999982</v>
      </c>
      <c r="F47" s="26">
        <f>'Мира 46'!E19</f>
        <v>3647.13</v>
      </c>
      <c r="G47" s="26">
        <f>'Мира 46'!F19</f>
        <v>25311.730000000003</v>
      </c>
      <c r="H47" s="26">
        <f>'Мира 46'!G19</f>
        <v>1297.4000000000001</v>
      </c>
      <c r="I47" s="26">
        <f>'Мира 46'!H19</f>
        <v>5268.92</v>
      </c>
      <c r="J47" s="26">
        <f>'Мира 46'!I19</f>
        <v>105753.67999999998</v>
      </c>
      <c r="K47" s="26">
        <f>'Мира 46'!J19</f>
        <v>87340.3</v>
      </c>
      <c r="L47" s="26"/>
      <c r="M47" s="8">
        <f t="shared" si="1"/>
        <v>87340.3</v>
      </c>
      <c r="N47" s="34">
        <f t="shared" si="2"/>
        <v>18413.379999999976</v>
      </c>
    </row>
    <row r="48" spans="1:14">
      <c r="A48" s="26">
        <v>46</v>
      </c>
      <c r="B48" s="26" t="s">
        <v>184</v>
      </c>
      <c r="C48" s="26">
        <f>'мира 46-1'!B19</f>
        <v>35645.800000000003</v>
      </c>
      <c r="D48" s="26">
        <f>'мира 46-1'!C19</f>
        <v>0</v>
      </c>
      <c r="E48" s="26">
        <f>'мира 46-1'!D19</f>
        <v>7984.5399999999991</v>
      </c>
      <c r="F48" s="26">
        <f>'мира 46-1'!E19</f>
        <v>2549.1999999999998</v>
      </c>
      <c r="G48" s="26">
        <f>'мира 46-1'!F19</f>
        <v>20296.810000000001</v>
      </c>
      <c r="H48" s="26">
        <f>'мира 46-1'!G19</f>
        <v>912.98000000000013</v>
      </c>
      <c r="I48" s="26">
        <f>'мира 46-1'!H19</f>
        <v>3203.4799999999991</v>
      </c>
      <c r="J48" s="26">
        <f>'мира 46-1'!I19</f>
        <v>70592.81</v>
      </c>
      <c r="K48" s="26">
        <f>'мира 46-1'!J19</f>
        <v>50135.61</v>
      </c>
      <c r="L48" s="26"/>
      <c r="M48" s="8">
        <f t="shared" si="1"/>
        <v>50135.61</v>
      </c>
      <c r="N48" s="34">
        <f t="shared" si="2"/>
        <v>20457.199999999997</v>
      </c>
    </row>
    <row r="49" spans="1:14">
      <c r="A49" s="26">
        <v>47</v>
      </c>
      <c r="B49" s="26" t="s">
        <v>185</v>
      </c>
      <c r="C49" s="26">
        <f>'Мира 46-2'!B19</f>
        <v>68093.170000000013</v>
      </c>
      <c r="D49" s="26">
        <f>'Мира 46-2'!C19</f>
        <v>0</v>
      </c>
      <c r="E49" s="26">
        <f>'Мира 46-2'!D19</f>
        <v>14615.27</v>
      </c>
      <c r="F49" s="26">
        <f>'Мира 46-2'!E19</f>
        <v>2464.7599999999998</v>
      </c>
      <c r="G49" s="26">
        <f>'Мира 46-2'!F19</f>
        <v>36902.58</v>
      </c>
      <c r="H49" s="26">
        <f>'Мира 46-2'!G19</f>
        <v>1724.4199999999996</v>
      </c>
      <c r="I49" s="26">
        <f>'Мира 46-2'!H19</f>
        <v>5929.6100000000006</v>
      </c>
      <c r="J49" s="26">
        <f>'Мира 46-2'!I19</f>
        <v>129729.80999999998</v>
      </c>
      <c r="K49" s="26">
        <f>'Мира 46-2'!J19</f>
        <v>86852.66</v>
      </c>
      <c r="L49" s="26"/>
      <c r="M49" s="8">
        <f t="shared" si="1"/>
        <v>86852.66</v>
      </c>
      <c r="N49" s="34">
        <f t="shared" si="2"/>
        <v>42877.14999999998</v>
      </c>
    </row>
    <row r="50" spans="1:14">
      <c r="A50" s="26">
        <v>48</v>
      </c>
      <c r="B50" s="26" t="s">
        <v>186</v>
      </c>
      <c r="C50" s="26">
        <f>'Октяб 7'!B19</f>
        <v>80618.880000000005</v>
      </c>
      <c r="D50" s="26">
        <f>'Октяб 7'!C19</f>
        <v>0</v>
      </c>
      <c r="E50" s="26">
        <f>'Октяб 7'!D19</f>
        <v>9667.260000000002</v>
      </c>
      <c r="F50" s="26">
        <f>'Октяб 7'!E19</f>
        <v>173.92000000000002</v>
      </c>
      <c r="G50" s="26">
        <f>'Октяб 7'!F19</f>
        <v>25044.569999999996</v>
      </c>
      <c r="H50" s="26">
        <f>'Октяб 7'!G19</f>
        <v>0</v>
      </c>
      <c r="I50" s="26">
        <f>'Октяб 7'!H19</f>
        <v>6987.96</v>
      </c>
      <c r="J50" s="26">
        <f>C50+D50+E50+F50+G50+H50+I50</f>
        <v>122492.59000000001</v>
      </c>
      <c r="K50" s="26">
        <f>'Октяб 7'!J19</f>
        <v>44793.96</v>
      </c>
      <c r="L50" s="26"/>
      <c r="M50" s="8">
        <f t="shared" si="1"/>
        <v>44793.96</v>
      </c>
      <c r="N50" s="34">
        <f t="shared" si="2"/>
        <v>77698.63</v>
      </c>
    </row>
    <row r="51" spans="1:14">
      <c r="A51" s="26">
        <v>49</v>
      </c>
      <c r="B51" s="26" t="s">
        <v>187</v>
      </c>
      <c r="C51" s="26">
        <f>'парковый 3'!B19</f>
        <v>78979.740000000005</v>
      </c>
      <c r="D51" s="26">
        <f>'парковый 3'!C19</f>
        <v>0</v>
      </c>
      <c r="E51" s="26">
        <f>'парковый 3'!D19</f>
        <v>13837.259999999998</v>
      </c>
      <c r="F51" s="26">
        <f>'парковый 3'!E19</f>
        <v>0</v>
      </c>
      <c r="G51" s="26">
        <f>'парковый 3'!F19</f>
        <v>34644.780000000006</v>
      </c>
      <c r="H51" s="26">
        <f>'парковый 3'!G19</f>
        <v>0</v>
      </c>
      <c r="I51" s="26">
        <f>'парковый 3'!H19</f>
        <v>7052.4499999999989</v>
      </c>
      <c r="J51" s="26">
        <f>'парковый 3'!I19</f>
        <v>134514.23000000001</v>
      </c>
      <c r="K51" s="26">
        <f>'парковый 3'!J19</f>
        <v>70689.719999999987</v>
      </c>
      <c r="L51" s="26"/>
      <c r="M51" s="8">
        <f t="shared" si="1"/>
        <v>70689.719999999987</v>
      </c>
      <c r="N51" s="34">
        <f t="shared" si="2"/>
        <v>63824.510000000024</v>
      </c>
    </row>
    <row r="52" spans="1:14">
      <c r="A52" s="26">
        <v>50</v>
      </c>
      <c r="B52" s="26" t="s">
        <v>188</v>
      </c>
      <c r="C52" s="26">
        <f>'парковый 4'!B19</f>
        <v>79874.41</v>
      </c>
      <c r="D52" s="26">
        <f>'парковый 4'!C19</f>
        <v>0</v>
      </c>
      <c r="E52" s="26">
        <f>'парковый 4'!D19</f>
        <v>14541.830000000002</v>
      </c>
      <c r="F52" s="26">
        <f>'парковый 4'!E19</f>
        <v>1429.76</v>
      </c>
      <c r="G52" s="26">
        <f>'парковый 4'!F19</f>
        <v>36971.799999999996</v>
      </c>
      <c r="H52" s="26">
        <f>'парковый 4'!G19</f>
        <v>0</v>
      </c>
      <c r="I52" s="26">
        <f>'парковый 4'!H19</f>
        <v>6844.0999999999995</v>
      </c>
      <c r="J52" s="26">
        <f>C52+D52+E52+F52+G52+H52+I52</f>
        <v>139661.9</v>
      </c>
      <c r="K52" s="26">
        <f>'парковый 4'!J19</f>
        <v>108211.08000000002</v>
      </c>
      <c r="L52" s="26"/>
      <c r="M52" s="8">
        <f t="shared" si="1"/>
        <v>108211.08000000002</v>
      </c>
      <c r="N52" s="34">
        <f t="shared" si="2"/>
        <v>31450.819999999978</v>
      </c>
    </row>
    <row r="53" spans="1:14">
      <c r="A53" s="26">
        <v>51</v>
      </c>
      <c r="B53" s="26" t="s">
        <v>189</v>
      </c>
      <c r="C53" s="26">
        <f>'пионер 36'!B19</f>
        <v>105372.87</v>
      </c>
      <c r="D53" s="26">
        <f>'пионер 36'!C19</f>
        <v>0</v>
      </c>
      <c r="E53" s="26">
        <f>'пионер 36'!D19</f>
        <v>17125.080000000002</v>
      </c>
      <c r="F53" s="26">
        <f>'пионер 36'!E19</f>
        <v>729.24</v>
      </c>
      <c r="G53" s="47">
        <f>'пионер 36'!F19</f>
        <v>42536.65</v>
      </c>
      <c r="H53" s="26">
        <f>'пионер 36'!G19</f>
        <v>452.68</v>
      </c>
      <c r="I53" s="26">
        <f>'пионер 36'!H19</f>
        <v>9492.5199999999986</v>
      </c>
      <c r="J53" s="26">
        <f>'пионер 36'!I19</f>
        <v>176048.55</v>
      </c>
      <c r="K53" s="47">
        <f>'пионер 36'!J19</f>
        <v>162810.94999999998</v>
      </c>
      <c r="L53" s="26"/>
      <c r="M53" s="8">
        <f t="shared" si="1"/>
        <v>162810.94999999998</v>
      </c>
      <c r="N53" s="34">
        <f t="shared" si="2"/>
        <v>13237.600000000006</v>
      </c>
    </row>
    <row r="54" spans="1:14">
      <c r="A54" s="26">
        <v>52</v>
      </c>
      <c r="B54" s="26" t="s">
        <v>190</v>
      </c>
      <c r="C54" s="26">
        <f>'пионер 37'!B19</f>
        <v>85568.01999999999</v>
      </c>
      <c r="D54" s="26">
        <f>'пионер 37'!C20</f>
        <v>0</v>
      </c>
      <c r="E54" s="26">
        <f>'пионер 37'!D19</f>
        <v>15903.210000000003</v>
      </c>
      <c r="F54" s="26">
        <f>'пионер 37'!E20</f>
        <v>0</v>
      </c>
      <c r="G54" s="47">
        <f>'пионер 37'!F19</f>
        <v>41693.980000000003</v>
      </c>
      <c r="H54" s="26">
        <f>'пионер 37'!G20</f>
        <v>0</v>
      </c>
      <c r="I54" s="26">
        <f>'пионер 37'!H19</f>
        <v>7726.9699999999984</v>
      </c>
      <c r="J54" s="26">
        <f>SUM(C54:I54)</f>
        <v>150892.18</v>
      </c>
      <c r="K54" s="26">
        <v>132001.72</v>
      </c>
      <c r="L54" s="26"/>
      <c r="M54" s="8">
        <f t="shared" si="1"/>
        <v>132001.72</v>
      </c>
      <c r="N54" s="34">
        <f t="shared" si="2"/>
        <v>18890.459999999992</v>
      </c>
    </row>
    <row r="55" spans="1:14">
      <c r="A55" s="26">
        <v>53</v>
      </c>
      <c r="B55" s="26" t="s">
        <v>192</v>
      </c>
      <c r="C55" s="26">
        <f>'пионер 39'!B19</f>
        <v>79314.829999999987</v>
      </c>
      <c r="D55" s="26">
        <f>'пионер 39'!C19</f>
        <v>0</v>
      </c>
      <c r="E55" s="26">
        <f>'пионер 39'!D19</f>
        <v>15647.389999999998</v>
      </c>
      <c r="F55" s="26">
        <f>'пионер 39'!E19</f>
        <v>0</v>
      </c>
      <c r="G55" s="26">
        <f>'пионер 39'!F19</f>
        <v>39140.620000000003</v>
      </c>
      <c r="H55" s="26">
        <f>'пионер 39'!G19</f>
        <v>1934.9200000000003</v>
      </c>
      <c r="I55" s="26">
        <f>'пионер 39'!H19</f>
        <v>7332.1799999999985</v>
      </c>
      <c r="J55" s="26">
        <f>'пионер 39'!I19</f>
        <v>143369.94</v>
      </c>
      <c r="K55" s="47">
        <f>'пионер 39'!J19</f>
        <v>134069.63500000001</v>
      </c>
      <c r="L55" s="26"/>
      <c r="M55" s="8">
        <f t="shared" si="1"/>
        <v>134069.63500000001</v>
      </c>
      <c r="N55" s="34">
        <f t="shared" si="2"/>
        <v>9300.304999999993</v>
      </c>
    </row>
    <row r="56" spans="1:14">
      <c r="A56" s="26">
        <v>54</v>
      </c>
      <c r="B56" s="26" t="s">
        <v>191</v>
      </c>
      <c r="C56" s="26">
        <f>'пионер 41'!B19</f>
        <v>80298.960000000006</v>
      </c>
      <c r="D56" s="26">
        <f>'пионер 41'!C19</f>
        <v>0</v>
      </c>
      <c r="E56" s="26">
        <f>'пионер 41'!D19</f>
        <v>14879.37</v>
      </c>
      <c r="F56" s="26">
        <f>'пионер 41'!E19</f>
        <v>0</v>
      </c>
      <c r="G56" s="26">
        <f>'пионер 41'!F19</f>
        <v>38260.43</v>
      </c>
      <c r="H56" s="26">
        <f>'пионер 41'!G19</f>
        <v>1640.3000000000002</v>
      </c>
      <c r="I56" s="26">
        <f>'пионер 41'!H19</f>
        <v>7415.0800000000017</v>
      </c>
      <c r="J56" s="26">
        <f>'пионер 41'!I19</f>
        <v>142494.14000000001</v>
      </c>
      <c r="K56" s="47">
        <f>'пионер 41'!J19</f>
        <v>132572.57</v>
      </c>
      <c r="L56" s="26"/>
      <c r="M56" s="8">
        <f t="shared" si="1"/>
        <v>132572.57</v>
      </c>
      <c r="N56" s="34">
        <f t="shared" si="2"/>
        <v>9921.570000000007</v>
      </c>
    </row>
    <row r="57" spans="1:14">
      <c r="A57" s="26">
        <v>55</v>
      </c>
      <c r="B57" s="26" t="s">
        <v>193</v>
      </c>
      <c r="C57" s="26">
        <f>'пожар 9'!B19</f>
        <v>82129.919999999984</v>
      </c>
      <c r="D57" s="26">
        <f>'пожар 9'!C19</f>
        <v>0</v>
      </c>
      <c r="E57" s="26">
        <f>'пожар 9'!D19</f>
        <v>16159.289999999999</v>
      </c>
      <c r="F57" s="26">
        <f>'пожар 9'!E19</f>
        <v>115.17</v>
      </c>
      <c r="G57" s="26">
        <f>'пожар 9'!F19</f>
        <v>42109.900000000009</v>
      </c>
      <c r="H57" s="26">
        <f>'пожар 9'!G19</f>
        <v>0</v>
      </c>
      <c r="I57" s="26">
        <f>'пожар 9'!H19</f>
        <v>7382.3499999999985</v>
      </c>
      <c r="J57" s="26">
        <f>SUM(C57:I57)</f>
        <v>147896.62999999998</v>
      </c>
      <c r="K57" s="47">
        <f>'пожар 9'!J19</f>
        <v>111589.89000000001</v>
      </c>
      <c r="L57" s="26"/>
      <c r="M57" s="8">
        <f t="shared" si="1"/>
        <v>111589.89000000001</v>
      </c>
      <c r="N57" s="34">
        <f t="shared" si="2"/>
        <v>36306.739999999962</v>
      </c>
    </row>
    <row r="58" spans="1:14">
      <c r="A58" s="26">
        <v>56</v>
      </c>
      <c r="B58" s="26" t="s">
        <v>194</v>
      </c>
      <c r="C58" s="26">
        <f>'пожар 11'!C19</f>
        <v>65511.669999999984</v>
      </c>
      <c r="D58" s="26">
        <f>'пожар 11'!D19</f>
        <v>0</v>
      </c>
      <c r="E58" s="26">
        <f>'пожар 11'!E19</f>
        <v>11365.92</v>
      </c>
      <c r="F58" s="26">
        <f>'пожар 11'!F19</f>
        <v>0</v>
      </c>
      <c r="G58" s="26">
        <f>'пожар 11'!G19</f>
        <v>27465.02</v>
      </c>
      <c r="H58" s="26">
        <f>'пожар 11'!H19</f>
        <v>0</v>
      </c>
      <c r="I58" s="26">
        <f>'пожар 11'!I19</f>
        <v>6043.48</v>
      </c>
      <c r="J58" s="26">
        <f>'пожар 11'!J19</f>
        <v>110386.09000000001</v>
      </c>
      <c r="K58" s="26">
        <f>'пожар 11'!K19</f>
        <v>-3949.4199999999873</v>
      </c>
      <c r="L58" s="26"/>
      <c r="M58" s="8">
        <f t="shared" si="1"/>
        <v>-3949.4199999999873</v>
      </c>
      <c r="N58" s="34">
        <f t="shared" si="2"/>
        <v>114335.51</v>
      </c>
    </row>
    <row r="59" spans="1:14">
      <c r="A59" s="26">
        <v>57</v>
      </c>
      <c r="B59" s="26" t="s">
        <v>195</v>
      </c>
      <c r="C59" s="26">
        <f>'пожар 14'!B19</f>
        <v>81437.459999999992</v>
      </c>
      <c r="D59" s="26">
        <f>'пожар 14'!C19</f>
        <v>0</v>
      </c>
      <c r="E59" s="26">
        <f>'пожар 14'!D19</f>
        <v>9782.2400000000016</v>
      </c>
      <c r="F59" s="26">
        <f>'пожар 14'!E19</f>
        <v>508.59999999999997</v>
      </c>
      <c r="G59" s="26">
        <f>'пожар 14'!F19</f>
        <v>24754.63</v>
      </c>
      <c r="H59" s="26">
        <f>'пожар 14'!G19</f>
        <v>1192.2200000000003</v>
      </c>
      <c r="I59" s="26">
        <f>'пожар 14'!H19</f>
        <v>7299.090000000002</v>
      </c>
      <c r="J59" s="26">
        <f>SUM(C59:I59)</f>
        <v>124974.24</v>
      </c>
      <c r="K59" s="47">
        <f>'пожар 14'!J19</f>
        <v>114808.21</v>
      </c>
      <c r="L59" s="26"/>
      <c r="M59" s="8">
        <f t="shared" si="1"/>
        <v>114808.21</v>
      </c>
      <c r="N59" s="34">
        <f t="shared" si="2"/>
        <v>10166.029999999999</v>
      </c>
    </row>
    <row r="60" spans="1:14">
      <c r="A60" s="26">
        <v>58</v>
      </c>
      <c r="B60" s="26" t="s">
        <v>196</v>
      </c>
      <c r="C60" s="26">
        <f>'сов 128'!B19</f>
        <v>83561.400000000023</v>
      </c>
      <c r="D60" s="26">
        <f>'сов 128'!C19</f>
        <v>0</v>
      </c>
      <c r="E60" s="26">
        <f>'сов 128'!D19</f>
        <v>15643.919999999998</v>
      </c>
      <c r="F60" s="26">
        <f>'сов 128'!E19</f>
        <v>295.89999999999998</v>
      </c>
      <c r="G60" s="47">
        <f>'сов 128'!F19</f>
        <v>39866.380000000005</v>
      </c>
      <c r="H60" s="26"/>
      <c r="I60" s="26">
        <f>'сов 128'!H19</f>
        <v>7472.3200000000015</v>
      </c>
      <c r="J60" s="26">
        <f>C60+D60+E60+F60+G60+H60+I60</f>
        <v>146839.92000000004</v>
      </c>
      <c r="K60" s="26">
        <f>'сов 128'!J19</f>
        <v>119008.01999999999</v>
      </c>
      <c r="L60" s="26"/>
      <c r="M60" s="8">
        <f t="shared" si="1"/>
        <v>119008.01999999999</v>
      </c>
      <c r="N60" s="34">
        <f t="shared" si="2"/>
        <v>27831.900000000052</v>
      </c>
    </row>
    <row r="61" spans="1:14">
      <c r="A61" s="26">
        <v>59</v>
      </c>
      <c r="B61" s="26" t="s">
        <v>197</v>
      </c>
      <c r="C61" s="26">
        <f>'сов 128 б'!B19</f>
        <v>53853.159999999996</v>
      </c>
      <c r="D61" s="26">
        <f>'сов 128 б'!C19</f>
        <v>0</v>
      </c>
      <c r="E61" s="26">
        <f>'сов 128 б'!D19</f>
        <v>13651.859999999999</v>
      </c>
      <c r="F61" s="26">
        <f>'сов 128 б'!E19</f>
        <v>0</v>
      </c>
      <c r="G61" s="47">
        <f>'сов 128 б'!F19</f>
        <v>33927.21</v>
      </c>
      <c r="H61" s="26">
        <f>'сов 128 б'!G19</f>
        <v>0</v>
      </c>
      <c r="I61" s="26">
        <f>'сов 128 б'!H19</f>
        <v>4796.6499999999996</v>
      </c>
      <c r="J61" s="26">
        <f>'сов 128 б'!I19</f>
        <v>106228.88</v>
      </c>
      <c r="K61" s="47">
        <f>'сов 128 б'!J19</f>
        <v>69408.97</v>
      </c>
      <c r="L61" s="26"/>
      <c r="M61" s="8">
        <f t="shared" si="1"/>
        <v>69408.97</v>
      </c>
      <c r="N61" s="34">
        <f t="shared" si="2"/>
        <v>36819.910000000003</v>
      </c>
    </row>
    <row r="62" spans="1:14">
      <c r="A62" s="26">
        <v>60</v>
      </c>
      <c r="B62" s="26" t="s">
        <v>198</v>
      </c>
      <c r="C62" s="26">
        <f>'сов 131'!B19</f>
        <v>85913.919999999998</v>
      </c>
      <c r="D62" s="26">
        <f>'сов 131'!C19</f>
        <v>0</v>
      </c>
      <c r="E62" s="26">
        <f>'сов 131'!D19</f>
        <v>12761.66</v>
      </c>
      <c r="F62" s="26">
        <f>'сов 131'!E19</f>
        <v>1611.2099999999998</v>
      </c>
      <c r="G62" s="26">
        <f>'сов 131'!F19</f>
        <v>32658.159999999993</v>
      </c>
      <c r="H62" s="26">
        <f>'сов 131'!G19</f>
        <v>1663.8799999999997</v>
      </c>
      <c r="I62" s="26">
        <f>'сов 131'!H19</f>
        <v>7752.4500000000016</v>
      </c>
      <c r="J62" s="26">
        <f>'сов 131'!I19</f>
        <v>142361.28000000003</v>
      </c>
      <c r="K62" s="26">
        <f>'сов 131'!J19</f>
        <v>95835.55</v>
      </c>
      <c r="L62" s="26"/>
      <c r="M62" s="8">
        <f t="shared" si="1"/>
        <v>95835.55</v>
      </c>
      <c r="N62" s="34">
        <f t="shared" si="2"/>
        <v>46525.730000000025</v>
      </c>
    </row>
    <row r="63" spans="1:14">
      <c r="A63" s="26">
        <v>61</v>
      </c>
      <c r="B63" s="26" t="s">
        <v>199</v>
      </c>
      <c r="C63" s="26">
        <f>'труда 11'!B19</f>
        <v>35574.61</v>
      </c>
      <c r="D63" s="26">
        <f>'труда 11'!C19</f>
        <v>0</v>
      </c>
      <c r="E63" s="26">
        <f>'труда 11'!D19</f>
        <v>5226.7</v>
      </c>
      <c r="F63" s="26">
        <f>'труда 11'!E19</f>
        <v>0</v>
      </c>
      <c r="G63" s="26">
        <f>'труда 11'!F19</f>
        <v>13263.070000000002</v>
      </c>
      <c r="H63" s="26">
        <f>'труда 11'!G19</f>
        <v>0</v>
      </c>
      <c r="I63" s="26">
        <f>'труда 11'!H19</f>
        <v>3788.5399999999995</v>
      </c>
      <c r="J63" s="26">
        <f>'труда 11'!I19</f>
        <v>57852.920000000006</v>
      </c>
      <c r="K63" s="26">
        <f>'труда 11'!J19</f>
        <v>29319.190000000002</v>
      </c>
      <c r="L63" s="26"/>
      <c r="M63" s="8">
        <f t="shared" si="1"/>
        <v>29319.190000000002</v>
      </c>
      <c r="N63" s="34">
        <f t="shared" si="2"/>
        <v>28533.730000000003</v>
      </c>
    </row>
    <row r="64" spans="1:14">
      <c r="A64" s="26">
        <v>62</v>
      </c>
      <c r="B64" s="26" t="s">
        <v>200</v>
      </c>
      <c r="C64" s="26">
        <f>'труда 12'!B19</f>
        <v>80164.34</v>
      </c>
      <c r="D64" s="26">
        <f>'труда 12'!C19</f>
        <v>0</v>
      </c>
      <c r="E64" s="26">
        <f>'труда 12'!D19</f>
        <v>24786.6</v>
      </c>
      <c r="F64" s="26">
        <f>'труда 12'!E19</f>
        <v>1189.3600000000001</v>
      </c>
      <c r="G64" s="26">
        <f>'труда 12'!F19</f>
        <v>61530.680000000015</v>
      </c>
      <c r="H64" s="26">
        <f>'труда 12'!G19</f>
        <v>1166.32</v>
      </c>
      <c r="I64" s="26">
        <f>'труда 12'!H19</f>
        <v>7411.1700000000019</v>
      </c>
      <c r="J64" s="26">
        <f>'труда 12'!I19</f>
        <v>176248.47</v>
      </c>
      <c r="K64" s="26">
        <f>'труда 12'!J19</f>
        <v>-38298.020000000019</v>
      </c>
      <c r="L64" s="26"/>
      <c r="M64" s="8">
        <f t="shared" si="1"/>
        <v>-38298.020000000019</v>
      </c>
      <c r="N64" s="34">
        <f t="shared" si="2"/>
        <v>214546.49000000002</v>
      </c>
    </row>
    <row r="65" spans="1:14">
      <c r="A65" s="26">
        <v>63</v>
      </c>
      <c r="B65" s="26" t="s">
        <v>201</v>
      </c>
      <c r="C65" s="26">
        <f>'Центр 1'!B19</f>
        <v>51981.039999999994</v>
      </c>
      <c r="D65" s="26">
        <f>'Центр 1'!C19</f>
        <v>0</v>
      </c>
      <c r="E65" s="26">
        <f>'Центр 1'!D19</f>
        <v>11117.860000000002</v>
      </c>
      <c r="F65" s="26">
        <f>'Центр 1'!E19</f>
        <v>2162.3599999999997</v>
      </c>
      <c r="G65" s="26">
        <f>'Центр 1'!F19</f>
        <v>28223.469999999998</v>
      </c>
      <c r="H65" s="26">
        <f>'Центр 1'!G19</f>
        <v>1348.46</v>
      </c>
      <c r="I65" s="26">
        <f>'Центр 1'!H19</f>
        <v>4803.9399999999996</v>
      </c>
      <c r="J65" s="26">
        <f>'Центр 1'!I19</f>
        <v>99637.12999999999</v>
      </c>
      <c r="K65" s="26">
        <f>'Центр 1'!J19</f>
        <v>92116.01</v>
      </c>
      <c r="L65" s="26"/>
      <c r="M65" s="8">
        <f t="shared" si="1"/>
        <v>92116.01</v>
      </c>
      <c r="N65" s="34">
        <f t="shared" si="2"/>
        <v>7521.1199999999953</v>
      </c>
    </row>
    <row r="66" spans="1:14">
      <c r="A66" s="26">
        <v>64</v>
      </c>
      <c r="B66" s="26" t="s">
        <v>202</v>
      </c>
      <c r="C66" s="26">
        <f>'центр 2'!B19</f>
        <v>80913.650000000009</v>
      </c>
      <c r="D66" s="26">
        <f>'центр 2'!C19</f>
        <v>0</v>
      </c>
      <c r="E66" s="26">
        <f>'центр 2'!D19</f>
        <v>13539.29</v>
      </c>
      <c r="F66" s="26">
        <f>'центр 2'!E19</f>
        <v>606.41</v>
      </c>
      <c r="G66" s="26">
        <f>'центр 2'!F19</f>
        <v>34205.24</v>
      </c>
      <c r="H66" s="26">
        <f>'центр 2'!G19</f>
        <v>1928.28</v>
      </c>
      <c r="I66" s="26">
        <f>'центр 2'!H19</f>
        <v>7292.89</v>
      </c>
      <c r="J66" s="26">
        <f>SUM(C66:I66)</f>
        <v>138485.76000000001</v>
      </c>
      <c r="K66" s="26">
        <f>'центр 2'!J19</f>
        <v>118018.35</v>
      </c>
      <c r="L66" s="26"/>
      <c r="M66" s="8">
        <f t="shared" si="1"/>
        <v>118018.35</v>
      </c>
      <c r="N66" s="34">
        <f t="shared" si="2"/>
        <v>20467.410000000003</v>
      </c>
    </row>
    <row r="67" spans="1:14">
      <c r="A67" s="26">
        <v>65</v>
      </c>
      <c r="B67" s="26" t="s">
        <v>203</v>
      </c>
      <c r="C67" s="26">
        <f>'Центр 2 а'!B19</f>
        <v>56122.98</v>
      </c>
      <c r="D67" s="26">
        <f>'Центр 2 а'!C19</f>
        <v>0</v>
      </c>
      <c r="E67" s="26">
        <f>'Центр 2 а'!D19</f>
        <v>10822.4</v>
      </c>
      <c r="F67" s="26">
        <f>'Центр 2 а'!E19</f>
        <v>0</v>
      </c>
      <c r="G67" s="26">
        <f>'Центр 2 а'!F19</f>
        <v>27275.649999999994</v>
      </c>
      <c r="H67" s="26">
        <f>'Центр 2 а'!G19</f>
        <v>1365.8800000000003</v>
      </c>
      <c r="I67" s="26">
        <f>'Центр 2 а'!H19</f>
        <v>5188.2699999999995</v>
      </c>
      <c r="J67" s="26">
        <f>'Центр 2 а'!I19</f>
        <v>100775.18</v>
      </c>
      <c r="K67" s="26">
        <f>'Центр 2 а'!J19</f>
        <v>95561.600000000006</v>
      </c>
      <c r="L67" s="26"/>
      <c r="M67" s="8">
        <f t="shared" si="1"/>
        <v>95561.600000000006</v>
      </c>
      <c r="N67" s="34">
        <f t="shared" si="2"/>
        <v>5213.5799999999872</v>
      </c>
    </row>
    <row r="68" spans="1:14">
      <c r="A68" s="26">
        <v>66</v>
      </c>
      <c r="B68" s="26" t="s">
        <v>204</v>
      </c>
      <c r="C68" s="26">
        <f>'Центр 5 а'!B19</f>
        <v>80341.420000000013</v>
      </c>
      <c r="D68" s="26">
        <f>'Центр 5 а'!C19</f>
        <v>0</v>
      </c>
      <c r="E68" s="26">
        <f>'Центр 5 а'!D19</f>
        <v>18880.64</v>
      </c>
      <c r="F68" s="26">
        <f>'Центр 5 а'!E19</f>
        <v>980.40999999999985</v>
      </c>
      <c r="G68" s="26">
        <f>'Центр 5 а'!F19</f>
        <v>43712.69</v>
      </c>
      <c r="H68" s="26">
        <f>'Центр 5 а'!G19</f>
        <v>2089.62</v>
      </c>
      <c r="I68" s="26">
        <f>'Центр 5 а'!H19</f>
        <v>7193.7299999999987</v>
      </c>
      <c r="J68" s="26">
        <f>'Центр 5 а'!I19</f>
        <v>153198.50999999998</v>
      </c>
      <c r="K68" s="26">
        <f>'Центр 5 а'!J19</f>
        <v>128606.38</v>
      </c>
      <c r="L68" s="26"/>
      <c r="M68" s="8">
        <f t="shared" si="1"/>
        <v>128606.38</v>
      </c>
      <c r="N68" s="34">
        <f>J68-M68</f>
        <v>24592.129999999976</v>
      </c>
    </row>
    <row r="69" spans="1:14">
      <c r="A69" s="26">
        <v>67</v>
      </c>
      <c r="B69" s="26" t="s">
        <v>205</v>
      </c>
      <c r="C69" s="26">
        <f>'школ 8 а'!B19</f>
        <v>68887.839999999997</v>
      </c>
      <c r="D69" s="26">
        <f>'школ 8 а'!C19</f>
        <v>0</v>
      </c>
      <c r="E69" s="26">
        <f>'школ 8 а'!D19</f>
        <v>19083.240000000002</v>
      </c>
      <c r="F69" s="26">
        <f>'школ 8 а'!E19</f>
        <v>1274.28</v>
      </c>
      <c r="G69" s="26">
        <f>'школ 8 а'!F19</f>
        <v>48972.630000000005</v>
      </c>
      <c r="H69" s="26">
        <f>'школ 8 а'!G19</f>
        <v>0</v>
      </c>
      <c r="I69" s="26">
        <f>'школ 8 а'!H19</f>
        <v>6205.83</v>
      </c>
      <c r="J69" s="26">
        <f>'школ 8 а'!I19</f>
        <v>144423.82</v>
      </c>
      <c r="K69" s="26">
        <f>'школ 8 а'!J19</f>
        <v>73334.52</v>
      </c>
      <c r="L69" s="26"/>
      <c r="M69" s="8">
        <f t="shared" si="1"/>
        <v>73334.52</v>
      </c>
      <c r="N69" s="34">
        <f>J69-M69</f>
        <v>71089.3</v>
      </c>
    </row>
    <row r="70" spans="1:14">
      <c r="A70" s="26">
        <v>68</v>
      </c>
      <c r="B70" s="26" t="s">
        <v>206</v>
      </c>
      <c r="C70" s="26">
        <f>'юбил 1'!B19</f>
        <v>82002.100000000006</v>
      </c>
      <c r="D70" s="26">
        <f>'юбил 1'!C19</f>
        <v>0</v>
      </c>
      <c r="E70" s="26">
        <f>'юбил 1'!D19</f>
        <v>10523.81</v>
      </c>
      <c r="F70" s="26">
        <f>'юбил 1'!E19</f>
        <v>69.25</v>
      </c>
      <c r="G70" s="26">
        <f>'юбил 1'!F19</f>
        <v>26524.22</v>
      </c>
      <c r="H70" s="26">
        <f>'юбил 1'!G19</f>
        <v>2129.5000000000005</v>
      </c>
      <c r="I70" s="26">
        <f>'юбил 1'!H19</f>
        <v>7595.5499999999975</v>
      </c>
      <c r="J70" s="26">
        <f>'юбил 1'!I19</f>
        <v>128844.43</v>
      </c>
      <c r="K70" s="26">
        <f>'юбил 1'!J19</f>
        <v>94689.31</v>
      </c>
      <c r="L70" s="26"/>
      <c r="M70" s="8">
        <f>K70</f>
        <v>94689.31</v>
      </c>
      <c r="N70" s="34">
        <f>J70-M70</f>
        <v>34155.119999999995</v>
      </c>
    </row>
    <row r="71" spans="1:14">
      <c r="A71" s="48" t="s">
        <v>138</v>
      </c>
      <c r="B71" s="48"/>
      <c r="C71" s="48">
        <f>SUM(C3:C70)</f>
        <v>4732544.2300000004</v>
      </c>
      <c r="D71" s="48">
        <f t="shared" ref="D71:M71" si="3">SUM(D3:D70)</f>
        <v>0</v>
      </c>
      <c r="E71" s="48">
        <f t="shared" si="3"/>
        <v>911615.2200000002</v>
      </c>
      <c r="F71" s="48">
        <f t="shared" si="3"/>
        <v>37263.26999999999</v>
      </c>
      <c r="G71" s="48">
        <f t="shared" si="3"/>
        <v>2289373.25</v>
      </c>
      <c r="H71" s="48">
        <f t="shared" si="3"/>
        <v>56912.579999999994</v>
      </c>
      <c r="I71" s="48">
        <f t="shared" si="3"/>
        <v>431859.16</v>
      </c>
      <c r="J71" s="48">
        <f>SUM(C71:I71)</f>
        <v>8459567.7100000009</v>
      </c>
      <c r="K71" s="69">
        <f>SUM(K3:K70)</f>
        <v>5969881.4449999984</v>
      </c>
      <c r="L71" s="48">
        <f t="shared" si="3"/>
        <v>0</v>
      </c>
      <c r="M71" s="48">
        <f t="shared" si="3"/>
        <v>5992647.4549999982</v>
      </c>
      <c r="N71" s="49">
        <f>J71-K71</f>
        <v>2489686.2650000025</v>
      </c>
    </row>
    <row r="73" spans="1:14">
      <c r="N73" s="67"/>
    </row>
  </sheetData>
  <mergeCells count="1">
    <mergeCell ref="A1:N1"/>
  </mergeCells>
  <phoneticPr fontId="0" type="noConversion"/>
  <pageMargins left="0.5" right="0.7" top="0.75" bottom="0.75" header="0.3" footer="0.3"/>
  <pageSetup paperSize="9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N20"/>
  <sheetViews>
    <sheetView workbookViewId="0">
      <selection activeCell="J19" sqref="J19"/>
    </sheetView>
  </sheetViews>
  <sheetFormatPr defaultRowHeight="15"/>
  <cols>
    <col min="10" max="10" width="9.85546875" customWidth="1"/>
    <col min="12" max="12" width="10.42578125" customWidth="1"/>
  </cols>
  <sheetData>
    <row r="1" spans="1:14">
      <c r="A1" s="70" t="s">
        <v>209</v>
      </c>
      <c r="B1" s="70"/>
      <c r="C1" s="70"/>
      <c r="D1" s="70"/>
      <c r="E1" s="70"/>
      <c r="F1" s="70" t="s">
        <v>129</v>
      </c>
      <c r="G1" s="70"/>
      <c r="H1" s="70"/>
      <c r="I1" s="1"/>
      <c r="J1" s="1"/>
      <c r="K1" s="1"/>
      <c r="L1" s="1"/>
      <c r="M1" s="1"/>
      <c r="N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2" t="s">
        <v>5</v>
      </c>
      <c r="B3" s="2"/>
      <c r="C3" s="2" t="s">
        <v>6</v>
      </c>
      <c r="D3" s="2">
        <v>871.2</v>
      </c>
      <c r="E3" s="3" t="s">
        <v>7</v>
      </c>
      <c r="F3" s="2"/>
      <c r="G3" s="70"/>
      <c r="H3" s="70"/>
      <c r="I3" s="1"/>
      <c r="J3" s="1"/>
      <c r="K3" s="1"/>
      <c r="L3" s="1"/>
      <c r="M3" s="1"/>
      <c r="N3" s="1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60.75">
      <c r="A5" s="4" t="s">
        <v>8</v>
      </c>
      <c r="B5" s="5" t="s">
        <v>9</v>
      </c>
      <c r="C5" s="6" t="s">
        <v>10</v>
      </c>
      <c r="D5" s="6" t="s">
        <v>11</v>
      </c>
      <c r="E5" s="6" t="s">
        <v>12</v>
      </c>
      <c r="F5" s="6" t="s">
        <v>34</v>
      </c>
      <c r="G5" s="6" t="s">
        <v>35</v>
      </c>
      <c r="H5" s="6" t="s">
        <v>15</v>
      </c>
      <c r="I5" s="6" t="s">
        <v>130</v>
      </c>
      <c r="J5" s="6" t="s">
        <v>17</v>
      </c>
      <c r="K5" s="6"/>
      <c r="L5" s="6" t="s">
        <v>131</v>
      </c>
      <c r="M5" s="7" t="s">
        <v>19</v>
      </c>
      <c r="N5" s="1"/>
    </row>
    <row r="6" spans="1:14">
      <c r="A6" s="4"/>
      <c r="B6" s="5"/>
      <c r="C6" s="6"/>
      <c r="D6" s="6"/>
      <c r="E6" s="6"/>
      <c r="F6" s="6"/>
      <c r="G6" s="6"/>
      <c r="H6" s="6"/>
      <c r="I6" s="6"/>
      <c r="J6" s="6">
        <v>-18702.79</v>
      </c>
      <c r="K6" s="6"/>
      <c r="L6" s="6"/>
      <c r="M6" s="7"/>
      <c r="N6" s="1"/>
    </row>
    <row r="7" spans="1:14">
      <c r="A7" s="3" t="s">
        <v>20</v>
      </c>
      <c r="B7" s="3">
        <v>6594.98</v>
      </c>
      <c r="C7" s="3"/>
      <c r="D7" s="3">
        <v>1681.12</v>
      </c>
      <c r="E7" s="3"/>
      <c r="F7" s="8">
        <v>4281.18</v>
      </c>
      <c r="G7" s="3">
        <v>174.24</v>
      </c>
      <c r="H7" s="3">
        <v>609.84</v>
      </c>
      <c r="I7" s="3">
        <f>SUM(B7:H7)</f>
        <v>13341.359999999999</v>
      </c>
      <c r="J7" s="8">
        <v>11017</v>
      </c>
      <c r="K7" s="3"/>
      <c r="L7" s="8">
        <f>SUM(J7:K7)</f>
        <v>11017</v>
      </c>
      <c r="M7" s="8">
        <f>I7-L7</f>
        <v>2324.3599999999988</v>
      </c>
      <c r="N7" s="1"/>
    </row>
    <row r="8" spans="1:14">
      <c r="A8" s="3" t="s">
        <v>21</v>
      </c>
      <c r="B8" s="3">
        <v>6594.98</v>
      </c>
      <c r="C8" s="3"/>
      <c r="D8" s="3">
        <v>2598.6</v>
      </c>
      <c r="E8" s="3"/>
      <c r="F8" s="3">
        <v>2824.77</v>
      </c>
      <c r="G8" s="3">
        <v>174.24</v>
      </c>
      <c r="H8" s="3">
        <v>609.84</v>
      </c>
      <c r="I8" s="3">
        <f t="shared" ref="I8:I18" si="0">SUM(B8:H8)</f>
        <v>12802.43</v>
      </c>
      <c r="J8" s="8">
        <v>8420</v>
      </c>
      <c r="K8" s="3"/>
      <c r="L8" s="8">
        <f t="shared" ref="L8:L18" si="1">SUM(J8:K8)</f>
        <v>8420</v>
      </c>
      <c r="M8" s="8">
        <f t="shared" ref="M8:M18" si="2">I8-L8</f>
        <v>4382.43</v>
      </c>
      <c r="N8" s="1"/>
    </row>
    <row r="9" spans="1:14">
      <c r="A9" s="3" t="s">
        <v>22</v>
      </c>
      <c r="B9" s="3">
        <v>6594.98</v>
      </c>
      <c r="C9" s="3"/>
      <c r="D9" s="3">
        <v>1189.02</v>
      </c>
      <c r="E9" s="3"/>
      <c r="F9" s="3">
        <v>3007.42</v>
      </c>
      <c r="G9" s="3">
        <v>174.24</v>
      </c>
      <c r="H9" s="3">
        <v>609.84</v>
      </c>
      <c r="I9" s="3">
        <f t="shared" si="0"/>
        <v>11575.5</v>
      </c>
      <c r="J9" s="8">
        <v>10197.5</v>
      </c>
      <c r="K9" s="3"/>
      <c r="L9" s="8">
        <f t="shared" si="1"/>
        <v>10197.5</v>
      </c>
      <c r="M9" s="8">
        <f t="shared" si="2"/>
        <v>1378</v>
      </c>
      <c r="N9" s="1"/>
    </row>
    <row r="10" spans="1:14">
      <c r="A10" s="3" t="s">
        <v>23</v>
      </c>
      <c r="B10" s="3">
        <v>6594.98</v>
      </c>
      <c r="C10" s="3"/>
      <c r="D10" s="3">
        <v>1398.82</v>
      </c>
      <c r="E10" s="3"/>
      <c r="F10" s="3">
        <v>3220.18</v>
      </c>
      <c r="G10" s="9">
        <v>174.24</v>
      </c>
      <c r="H10" s="3">
        <v>609.84</v>
      </c>
      <c r="I10" s="3">
        <f t="shared" si="0"/>
        <v>11998.06</v>
      </c>
      <c r="J10" s="8">
        <v>14098.5</v>
      </c>
      <c r="K10" s="3"/>
      <c r="L10" s="8">
        <f t="shared" si="1"/>
        <v>14098.5</v>
      </c>
      <c r="M10" s="8">
        <f t="shared" si="2"/>
        <v>-2100.4400000000005</v>
      </c>
      <c r="N10" s="1"/>
    </row>
    <row r="11" spans="1:14">
      <c r="A11" s="3" t="s">
        <v>24</v>
      </c>
      <c r="B11" s="3">
        <v>6594.98</v>
      </c>
      <c r="C11" s="3"/>
      <c r="D11" s="3">
        <v>710.22</v>
      </c>
      <c r="E11" s="3"/>
      <c r="F11" s="8">
        <v>1707.06</v>
      </c>
      <c r="G11" s="9">
        <v>174.24</v>
      </c>
      <c r="H11" s="3">
        <v>609.84</v>
      </c>
      <c r="I11" s="3">
        <f t="shared" si="0"/>
        <v>9796.34</v>
      </c>
      <c r="J11" s="8">
        <v>5479.37</v>
      </c>
      <c r="K11" s="3"/>
      <c r="L11" s="8">
        <f t="shared" si="1"/>
        <v>5479.37</v>
      </c>
      <c r="M11" s="8">
        <f t="shared" si="2"/>
        <v>4316.97</v>
      </c>
      <c r="N11" s="1"/>
    </row>
    <row r="12" spans="1:14">
      <c r="A12" s="3" t="s">
        <v>25</v>
      </c>
      <c r="B12" s="3">
        <v>6484.96</v>
      </c>
      <c r="C12" s="3"/>
      <c r="D12" s="3">
        <v>1215.6199999999999</v>
      </c>
      <c r="E12" s="3">
        <v>282.08999999999997</v>
      </c>
      <c r="F12" s="8">
        <v>3095.73</v>
      </c>
      <c r="G12" s="9">
        <v>174.06</v>
      </c>
      <c r="H12" s="9">
        <v>574.49</v>
      </c>
      <c r="I12" s="3">
        <f t="shared" si="0"/>
        <v>11826.949999999999</v>
      </c>
      <c r="J12" s="8">
        <v>15574</v>
      </c>
      <c r="K12" s="3"/>
      <c r="L12" s="8">
        <f t="shared" si="1"/>
        <v>15574</v>
      </c>
      <c r="M12" s="8">
        <f t="shared" si="2"/>
        <v>-3747.0500000000011</v>
      </c>
      <c r="N12" s="1"/>
    </row>
    <row r="13" spans="1:14">
      <c r="A13" s="3" t="s">
        <v>26</v>
      </c>
      <c r="B13" s="3">
        <v>6484.96</v>
      </c>
      <c r="C13" s="3"/>
      <c r="D13" s="3">
        <v>1818.79</v>
      </c>
      <c r="E13" s="3">
        <v>293.76</v>
      </c>
      <c r="F13" s="8">
        <v>4450.53</v>
      </c>
      <c r="G13" s="9">
        <v>174.06</v>
      </c>
      <c r="H13" s="9">
        <v>574.49</v>
      </c>
      <c r="I13" s="3">
        <f t="shared" si="0"/>
        <v>13796.59</v>
      </c>
      <c r="J13" s="8">
        <v>13033</v>
      </c>
      <c r="K13" s="3"/>
      <c r="L13" s="8">
        <f t="shared" si="1"/>
        <v>13033</v>
      </c>
      <c r="M13" s="8">
        <f t="shared" si="2"/>
        <v>763.59000000000015</v>
      </c>
      <c r="N13" s="1"/>
    </row>
    <row r="14" spans="1:14">
      <c r="A14" s="3" t="s">
        <v>27</v>
      </c>
      <c r="B14" s="3">
        <v>6879.32</v>
      </c>
      <c r="C14" s="3"/>
      <c r="D14" s="3">
        <v>919.64</v>
      </c>
      <c r="E14" s="3">
        <v>293.76</v>
      </c>
      <c r="F14" s="8">
        <v>2361.48</v>
      </c>
      <c r="G14" s="9">
        <v>174.06</v>
      </c>
      <c r="H14" s="9">
        <v>599.11</v>
      </c>
      <c r="I14" s="3">
        <f t="shared" si="0"/>
        <v>11227.37</v>
      </c>
      <c r="J14" s="8">
        <v>6446</v>
      </c>
      <c r="K14" s="3"/>
      <c r="L14" s="8">
        <f t="shared" si="1"/>
        <v>6446</v>
      </c>
      <c r="M14" s="8">
        <f t="shared" si="2"/>
        <v>4781.3700000000008</v>
      </c>
      <c r="N14" s="1"/>
    </row>
    <row r="15" spans="1:14">
      <c r="A15" s="3" t="s">
        <v>28</v>
      </c>
      <c r="B15" s="3">
        <v>6879.32</v>
      </c>
      <c r="C15" s="3"/>
      <c r="D15" s="3">
        <v>2055.34</v>
      </c>
      <c r="E15" s="3">
        <v>110.8</v>
      </c>
      <c r="F15" s="8">
        <v>5249.8</v>
      </c>
      <c r="G15" s="9">
        <v>174.06</v>
      </c>
      <c r="H15" s="9">
        <v>599.11</v>
      </c>
      <c r="I15" s="3">
        <f t="shared" si="0"/>
        <v>15068.429999999998</v>
      </c>
      <c r="J15" s="8">
        <v>21537</v>
      </c>
      <c r="K15" s="3"/>
      <c r="L15" s="8">
        <f t="shared" si="1"/>
        <v>21537</v>
      </c>
      <c r="M15" s="8">
        <f t="shared" si="2"/>
        <v>-6468.5700000000015</v>
      </c>
      <c r="N15" s="1"/>
    </row>
    <row r="16" spans="1:14">
      <c r="A16" s="3" t="s">
        <v>29</v>
      </c>
      <c r="B16" s="3">
        <v>6879.32</v>
      </c>
      <c r="C16" s="3"/>
      <c r="D16" s="3">
        <v>2623.19</v>
      </c>
      <c r="E16" s="3"/>
      <c r="F16" s="8">
        <v>6697.16</v>
      </c>
      <c r="G16" s="9">
        <v>174.06</v>
      </c>
      <c r="H16" s="9">
        <v>599.11</v>
      </c>
      <c r="I16" s="3">
        <f t="shared" si="0"/>
        <v>16972.84</v>
      </c>
      <c r="J16" s="8">
        <v>14377</v>
      </c>
      <c r="K16" s="3"/>
      <c r="L16" s="8">
        <f t="shared" si="1"/>
        <v>14377</v>
      </c>
      <c r="M16" s="8">
        <f t="shared" si="2"/>
        <v>2595.84</v>
      </c>
      <c r="N16" s="1"/>
    </row>
    <row r="17" spans="1:14">
      <c r="A17" s="3" t="s">
        <v>30</v>
      </c>
      <c r="B17" s="3">
        <v>6879.32</v>
      </c>
      <c r="C17" s="3"/>
      <c r="D17" s="3">
        <v>1044.29</v>
      </c>
      <c r="E17" s="3"/>
      <c r="F17" s="8">
        <v>2666.12</v>
      </c>
      <c r="G17" s="9">
        <v>174.06</v>
      </c>
      <c r="H17" s="9">
        <v>599.11</v>
      </c>
      <c r="I17" s="3">
        <f t="shared" si="0"/>
        <v>11362.9</v>
      </c>
      <c r="J17" s="8">
        <v>9787.7999999999993</v>
      </c>
      <c r="K17" s="3"/>
      <c r="L17" s="8">
        <f t="shared" si="1"/>
        <v>9787.7999999999993</v>
      </c>
      <c r="M17" s="8">
        <f t="shared" si="2"/>
        <v>1575.1000000000004</v>
      </c>
      <c r="N17" s="1"/>
    </row>
    <row r="18" spans="1:14">
      <c r="A18" s="3" t="s">
        <v>31</v>
      </c>
      <c r="B18" s="3">
        <v>6879.32</v>
      </c>
      <c r="C18" s="3"/>
      <c r="D18" s="3">
        <v>1625.99</v>
      </c>
      <c r="E18" s="3"/>
      <c r="F18" s="8">
        <v>4151.26</v>
      </c>
      <c r="G18" s="9">
        <v>174.06</v>
      </c>
      <c r="H18" s="9">
        <v>599.11</v>
      </c>
      <c r="I18" s="3">
        <f t="shared" si="0"/>
        <v>13429.74</v>
      </c>
      <c r="J18" s="8">
        <v>17342</v>
      </c>
      <c r="K18" s="3"/>
      <c r="L18" s="8">
        <f t="shared" si="1"/>
        <v>17342</v>
      </c>
      <c r="M18" s="8">
        <f t="shared" si="2"/>
        <v>-3912.26</v>
      </c>
      <c r="N18" s="1"/>
    </row>
    <row r="19" spans="1:14">
      <c r="A19" s="10" t="s">
        <v>32</v>
      </c>
      <c r="B19" s="3">
        <f>SUM(B7:B18)</f>
        <v>80341.420000000013</v>
      </c>
      <c r="C19" s="3">
        <f>SUM(C7:C15)</f>
        <v>0</v>
      </c>
      <c r="D19" s="3">
        <f>SUM(D7:D18)</f>
        <v>18880.64</v>
      </c>
      <c r="E19" s="3">
        <f>SUM(E7:E16)</f>
        <v>980.40999999999985</v>
      </c>
      <c r="F19" s="8">
        <f>SUM(F7:F18)</f>
        <v>43712.69</v>
      </c>
      <c r="G19" s="3">
        <f>SUM(G7:G18)</f>
        <v>2089.62</v>
      </c>
      <c r="H19" s="3">
        <f>SUM(H7:H18)</f>
        <v>7193.7299999999987</v>
      </c>
      <c r="I19" s="3">
        <f>SUM(I7:I18)</f>
        <v>153198.50999999998</v>
      </c>
      <c r="J19" s="8">
        <f>SUM(J6:J18)</f>
        <v>128606.38</v>
      </c>
      <c r="K19" s="3">
        <f>SUM(K7:K15)</f>
        <v>0</v>
      </c>
      <c r="L19" s="8">
        <f>SUM(L7:L18)</f>
        <v>147309.16999999998</v>
      </c>
      <c r="M19" s="8">
        <f>I19-J19</f>
        <v>24592.129999999976</v>
      </c>
      <c r="N19" s="1"/>
    </row>
    <row r="20" spans="1:14">
      <c r="J20" s="29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>
  <dimension ref="A1:P20"/>
  <sheetViews>
    <sheetView workbookViewId="0">
      <selection activeCell="F19" sqref="F19"/>
    </sheetView>
  </sheetViews>
  <sheetFormatPr defaultRowHeight="15"/>
  <cols>
    <col min="9" max="9" width="9.5703125" customWidth="1"/>
    <col min="10" max="10" width="9.85546875" customWidth="1"/>
    <col min="12" max="12" width="10" customWidth="1"/>
  </cols>
  <sheetData>
    <row r="1" spans="1:16">
      <c r="A1" s="70" t="s">
        <v>216</v>
      </c>
      <c r="B1" s="70"/>
      <c r="C1" s="70"/>
      <c r="D1" s="70"/>
      <c r="E1" s="70"/>
      <c r="F1" s="74" t="s">
        <v>132</v>
      </c>
      <c r="G1" s="74"/>
      <c r="H1" s="74"/>
      <c r="I1" s="1"/>
      <c r="J1" s="1"/>
      <c r="K1" s="1"/>
      <c r="L1" s="1"/>
      <c r="M1" s="1"/>
      <c r="N1" s="1"/>
      <c r="O1" s="1"/>
      <c r="P1" s="1"/>
    </row>
    <row r="2" spans="1:1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>
      <c r="A3" s="2" t="s">
        <v>5</v>
      </c>
      <c r="B3" s="2"/>
      <c r="C3" s="2" t="s">
        <v>6</v>
      </c>
      <c r="D3" s="2">
        <v>744.4</v>
      </c>
      <c r="E3" s="3" t="s">
        <v>7</v>
      </c>
      <c r="F3" s="2"/>
      <c r="G3" s="70"/>
      <c r="H3" s="70"/>
      <c r="I3" s="1"/>
      <c r="J3" s="1"/>
      <c r="K3" s="1"/>
      <c r="L3" s="1"/>
      <c r="M3" s="1"/>
      <c r="N3" s="1"/>
      <c r="O3" s="1"/>
      <c r="P3" s="1"/>
    </row>
    <row r="4" spans="1:1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60.75">
      <c r="A5" s="30" t="s">
        <v>8</v>
      </c>
      <c r="B5" s="31" t="s">
        <v>9</v>
      </c>
      <c r="C5" s="32" t="s">
        <v>10</v>
      </c>
      <c r="D5" s="32" t="s">
        <v>11</v>
      </c>
      <c r="E5" s="32" t="s">
        <v>12</v>
      </c>
      <c r="F5" s="32" t="s">
        <v>34</v>
      </c>
      <c r="G5" s="32" t="s">
        <v>35</v>
      </c>
      <c r="H5" s="32" t="s">
        <v>15</v>
      </c>
      <c r="I5" s="32" t="s">
        <v>16</v>
      </c>
      <c r="J5" s="32" t="s">
        <v>17</v>
      </c>
      <c r="K5" s="32"/>
      <c r="L5" s="32" t="s">
        <v>18</v>
      </c>
      <c r="M5" s="33" t="s">
        <v>19</v>
      </c>
      <c r="N5" s="1"/>
      <c r="O5" s="1"/>
      <c r="P5" s="1"/>
    </row>
    <row r="6" spans="1:16">
      <c r="A6" s="30"/>
      <c r="B6" s="31"/>
      <c r="C6" s="32"/>
      <c r="D6" s="32"/>
      <c r="E6" s="32"/>
      <c r="F6" s="32"/>
      <c r="G6" s="32"/>
      <c r="H6" s="32"/>
      <c r="I6" s="32"/>
      <c r="J6" s="65">
        <v>-70011.679999999993</v>
      </c>
      <c r="K6" s="32"/>
      <c r="L6" s="32"/>
      <c r="M6" s="66"/>
      <c r="N6" s="1"/>
      <c r="O6" s="1"/>
      <c r="P6" s="1"/>
    </row>
    <row r="7" spans="1:16">
      <c r="A7" s="3" t="s">
        <v>20</v>
      </c>
      <c r="B7" s="3">
        <v>5635.11</v>
      </c>
      <c r="C7" s="3"/>
      <c r="D7" s="3">
        <v>1606.64</v>
      </c>
      <c r="E7" s="3"/>
      <c r="F7" s="8">
        <v>3908.63</v>
      </c>
      <c r="G7" s="8">
        <v>0</v>
      </c>
      <c r="H7" s="3">
        <v>521.08000000000004</v>
      </c>
      <c r="I7" s="8">
        <f>SUM(B7:H7)</f>
        <v>11671.460000000001</v>
      </c>
      <c r="J7" s="28">
        <v>7668.13</v>
      </c>
      <c r="K7" s="3"/>
      <c r="L7" s="8">
        <f>SUM(J7:K7)</f>
        <v>7668.13</v>
      </c>
      <c r="M7" s="28">
        <v>4003.33</v>
      </c>
      <c r="N7" s="1"/>
      <c r="O7" s="1" t="s">
        <v>219</v>
      </c>
      <c r="P7" s="1"/>
    </row>
    <row r="8" spans="1:16">
      <c r="A8" s="3" t="s">
        <v>21</v>
      </c>
      <c r="B8">
        <v>5635.11</v>
      </c>
      <c r="C8" s="3"/>
      <c r="D8" s="3">
        <v>1380.54</v>
      </c>
      <c r="E8" s="3"/>
      <c r="F8" s="8">
        <v>3448</v>
      </c>
      <c r="G8" s="8">
        <f>G7</f>
        <v>0</v>
      </c>
      <c r="H8" s="3">
        <f>H7</f>
        <v>521.08000000000004</v>
      </c>
      <c r="I8" s="8">
        <f>SUM(B8:H8)</f>
        <v>10984.73</v>
      </c>
      <c r="J8" s="8">
        <v>9882.1299999999992</v>
      </c>
      <c r="K8" s="3"/>
      <c r="L8" s="8">
        <f t="shared" ref="L8:L18" si="0">SUM(J8:K8)</f>
        <v>9882.1299999999992</v>
      </c>
      <c r="M8" s="8">
        <v>-1102.5999999999999</v>
      </c>
      <c r="N8" s="1"/>
      <c r="O8" s="1"/>
      <c r="P8" s="1"/>
    </row>
    <row r="9" spans="1:16">
      <c r="A9" s="3" t="s">
        <v>22</v>
      </c>
      <c r="B9" s="3">
        <f>B7</f>
        <v>5635.11</v>
      </c>
      <c r="C9" s="3"/>
      <c r="D9" s="3">
        <v>1726.34</v>
      </c>
      <c r="E9" s="3"/>
      <c r="F9" s="8">
        <v>4396.76</v>
      </c>
      <c r="G9" s="8">
        <f>G7</f>
        <v>0</v>
      </c>
      <c r="H9" s="3">
        <f>H8</f>
        <v>521.08000000000004</v>
      </c>
      <c r="I9" s="8">
        <f>SUM(B9:H9)</f>
        <v>12279.289999999999</v>
      </c>
      <c r="J9" s="8">
        <v>2460</v>
      </c>
      <c r="K9" s="3"/>
      <c r="L9" s="8">
        <f t="shared" si="0"/>
        <v>2460</v>
      </c>
      <c r="M9" s="8">
        <f t="shared" ref="M9:M18" si="1">I9-L9</f>
        <v>9819.2899999999991</v>
      </c>
      <c r="N9" s="1"/>
      <c r="O9" s="1"/>
      <c r="P9" s="1"/>
    </row>
    <row r="10" spans="1:16">
      <c r="A10" s="3" t="s">
        <v>23</v>
      </c>
      <c r="B10" s="3">
        <f>B8</f>
        <v>5635.11</v>
      </c>
      <c r="C10" s="3"/>
      <c r="D10" s="3">
        <v>1420.44</v>
      </c>
      <c r="E10" s="3"/>
      <c r="F10" s="8">
        <v>3583.48</v>
      </c>
      <c r="G10" s="8">
        <f>G7</f>
        <v>0</v>
      </c>
      <c r="H10" s="3">
        <f>H9</f>
        <v>521.08000000000004</v>
      </c>
      <c r="I10" s="8">
        <f t="shared" ref="I10:I18" si="2">SUM(B10:H10)</f>
        <v>11160.109999999999</v>
      </c>
      <c r="J10" s="8">
        <v>3349</v>
      </c>
      <c r="K10" s="3"/>
      <c r="L10" s="8">
        <f t="shared" si="0"/>
        <v>3349</v>
      </c>
      <c r="M10" s="8">
        <f t="shared" si="1"/>
        <v>7811.1099999999988</v>
      </c>
      <c r="N10" s="1"/>
      <c r="O10" s="1"/>
      <c r="P10" s="1"/>
    </row>
    <row r="11" spans="1:16">
      <c r="A11" s="3" t="s">
        <v>24</v>
      </c>
      <c r="B11" s="3">
        <f>B9</f>
        <v>5635.11</v>
      </c>
      <c r="C11" s="3"/>
      <c r="D11" s="3">
        <v>962.92</v>
      </c>
      <c r="E11" s="3"/>
      <c r="F11" s="8">
        <v>3183.81</v>
      </c>
      <c r="G11" s="8">
        <f>G7</f>
        <v>0</v>
      </c>
      <c r="H11" s="3">
        <v>521.08000000000004</v>
      </c>
      <c r="I11" s="8">
        <f t="shared" si="2"/>
        <v>10302.92</v>
      </c>
      <c r="J11" s="8">
        <v>5514.41</v>
      </c>
      <c r="K11" s="3"/>
      <c r="L11" s="8">
        <f t="shared" si="0"/>
        <v>5514.41</v>
      </c>
      <c r="M11" s="8">
        <f t="shared" si="1"/>
        <v>4788.51</v>
      </c>
      <c r="N11" s="1"/>
      <c r="O11" s="1"/>
      <c r="P11" s="1"/>
    </row>
    <row r="12" spans="1:16">
      <c r="A12" s="3" t="s">
        <v>25</v>
      </c>
      <c r="B12" s="3">
        <v>5640.42</v>
      </c>
      <c r="C12" s="3"/>
      <c r="D12" s="3">
        <v>1455.02</v>
      </c>
      <c r="E12" s="3"/>
      <c r="F12" s="8">
        <v>3705.41</v>
      </c>
      <c r="G12" s="8">
        <f>G7</f>
        <v>0</v>
      </c>
      <c r="H12" s="3">
        <v>499.59</v>
      </c>
      <c r="I12" s="8">
        <f t="shared" si="2"/>
        <v>11300.44</v>
      </c>
      <c r="J12" s="8">
        <v>11366</v>
      </c>
      <c r="K12" s="3"/>
      <c r="L12" s="8">
        <f t="shared" si="0"/>
        <v>11366</v>
      </c>
      <c r="M12" s="8">
        <f t="shared" si="1"/>
        <v>-65.559999999999491</v>
      </c>
      <c r="N12" s="1"/>
      <c r="O12" s="1"/>
      <c r="P12" s="1"/>
    </row>
    <row r="13" spans="1:16">
      <c r="A13" s="3" t="s">
        <v>26</v>
      </c>
      <c r="B13" s="3">
        <v>5640.42</v>
      </c>
      <c r="C13" s="3"/>
      <c r="D13" s="3">
        <v>1506.68</v>
      </c>
      <c r="E13" s="3">
        <v>581.67999999999995</v>
      </c>
      <c r="F13" s="8">
        <v>3691.86</v>
      </c>
      <c r="G13" s="8">
        <f t="shared" ref="G13:G18" si="3">G7</f>
        <v>0</v>
      </c>
      <c r="H13" s="3">
        <v>499.59</v>
      </c>
      <c r="I13" s="8">
        <f t="shared" si="2"/>
        <v>11920.230000000001</v>
      </c>
      <c r="J13" s="8">
        <v>53073.58</v>
      </c>
      <c r="K13" s="3"/>
      <c r="L13" s="8">
        <f t="shared" si="0"/>
        <v>53073.58</v>
      </c>
      <c r="M13" s="8">
        <f t="shared" si="1"/>
        <v>-41153.35</v>
      </c>
      <c r="N13" s="1"/>
      <c r="O13" s="1"/>
      <c r="P13" s="1"/>
    </row>
    <row r="14" spans="1:16">
      <c r="A14" s="3" t="s">
        <v>27</v>
      </c>
      <c r="B14" s="3">
        <v>5886.29</v>
      </c>
      <c r="C14" s="3"/>
      <c r="D14" s="3">
        <v>1545.66</v>
      </c>
      <c r="E14" s="3">
        <v>498.6</v>
      </c>
      <c r="F14" s="8">
        <v>3960.52</v>
      </c>
      <c r="G14" s="8">
        <f t="shared" si="3"/>
        <v>0</v>
      </c>
      <c r="H14" s="3">
        <v>520.25</v>
      </c>
      <c r="I14" s="8">
        <f t="shared" si="2"/>
        <v>12411.32</v>
      </c>
      <c r="J14" s="8">
        <v>9560.4500000000007</v>
      </c>
      <c r="K14" s="3"/>
      <c r="L14" s="8">
        <f t="shared" si="0"/>
        <v>9560.4500000000007</v>
      </c>
      <c r="M14" s="8">
        <f t="shared" si="1"/>
        <v>2850.869999999999</v>
      </c>
      <c r="N14" s="1"/>
      <c r="O14" s="1"/>
      <c r="P14" s="1"/>
    </row>
    <row r="15" spans="1:16">
      <c r="A15" s="3" t="s">
        <v>28</v>
      </c>
      <c r="B15" s="3">
        <v>5886.29</v>
      </c>
      <c r="C15" s="3"/>
      <c r="D15" s="3">
        <v>1808.81</v>
      </c>
      <c r="E15" s="3">
        <v>194</v>
      </c>
      <c r="F15" s="8">
        <v>4617.96</v>
      </c>
      <c r="G15" s="8">
        <f t="shared" si="3"/>
        <v>0</v>
      </c>
      <c r="H15" s="3">
        <v>520.25</v>
      </c>
      <c r="I15" s="8">
        <f t="shared" si="2"/>
        <v>13027.310000000001</v>
      </c>
      <c r="J15" s="8">
        <v>10779.09</v>
      </c>
      <c r="K15" s="3"/>
      <c r="L15" s="8">
        <f t="shared" si="0"/>
        <v>10779.09</v>
      </c>
      <c r="M15" s="8">
        <f t="shared" si="1"/>
        <v>2248.2200000000012</v>
      </c>
      <c r="N15" s="1"/>
      <c r="O15" s="1"/>
      <c r="P15" s="1"/>
    </row>
    <row r="16" spans="1:16">
      <c r="A16" s="3" t="s">
        <v>29</v>
      </c>
      <c r="B16" s="3">
        <v>5886.29</v>
      </c>
      <c r="C16" s="3"/>
      <c r="D16" s="3">
        <v>1490.26</v>
      </c>
      <c r="E16" s="3"/>
      <c r="F16" s="8">
        <v>3804.68</v>
      </c>
      <c r="G16" s="8">
        <f t="shared" si="3"/>
        <v>0</v>
      </c>
      <c r="H16" s="3">
        <v>520.25</v>
      </c>
      <c r="I16" s="8">
        <f t="shared" si="2"/>
        <v>11701.48</v>
      </c>
      <c r="J16" s="8">
        <v>8345.61</v>
      </c>
      <c r="K16" s="3"/>
      <c r="L16" s="8">
        <f t="shared" si="0"/>
        <v>8345.61</v>
      </c>
      <c r="M16" s="28">
        <f>I16-J16</f>
        <v>3355.869999999999</v>
      </c>
      <c r="N16" s="1"/>
      <c r="O16" s="1"/>
      <c r="P16" s="1"/>
    </row>
    <row r="17" spans="1:16">
      <c r="A17" s="3" t="s">
        <v>30</v>
      </c>
      <c r="B17" s="3">
        <v>5886.29</v>
      </c>
      <c r="C17" s="3"/>
      <c r="D17" s="3">
        <v>2445.91</v>
      </c>
      <c r="E17" s="3"/>
      <c r="F17" s="8">
        <v>6244.52</v>
      </c>
      <c r="G17" s="8">
        <f t="shared" si="3"/>
        <v>0</v>
      </c>
      <c r="H17" s="3">
        <v>520.25</v>
      </c>
      <c r="I17" s="8">
        <f t="shared" si="2"/>
        <v>15096.970000000001</v>
      </c>
      <c r="J17" s="8">
        <v>14380.8</v>
      </c>
      <c r="K17" s="3"/>
      <c r="L17" s="8">
        <f t="shared" si="0"/>
        <v>14380.8</v>
      </c>
      <c r="M17" s="8">
        <f>I17-J17</f>
        <v>716.17000000000189</v>
      </c>
      <c r="N17" s="1"/>
      <c r="O17" s="1"/>
      <c r="P17" s="1"/>
    </row>
    <row r="18" spans="1:16">
      <c r="A18" s="3" t="s">
        <v>31</v>
      </c>
      <c r="B18" s="3">
        <v>5886.29</v>
      </c>
      <c r="C18" s="3"/>
      <c r="D18" s="3">
        <v>1734.02</v>
      </c>
      <c r="E18" s="3"/>
      <c r="F18" s="8">
        <v>4427</v>
      </c>
      <c r="G18" s="8">
        <f t="shared" si="3"/>
        <v>0</v>
      </c>
      <c r="H18" s="3">
        <v>520.25</v>
      </c>
      <c r="I18" s="8">
        <f t="shared" si="2"/>
        <v>12567.56</v>
      </c>
      <c r="J18" s="8">
        <v>6967</v>
      </c>
      <c r="K18" s="3"/>
      <c r="L18" s="8">
        <f t="shared" si="0"/>
        <v>6967</v>
      </c>
      <c r="M18" s="8">
        <f t="shared" si="1"/>
        <v>5600.5599999999995</v>
      </c>
      <c r="N18" s="1"/>
      <c r="O18" s="1"/>
      <c r="P18" s="1"/>
    </row>
    <row r="19" spans="1:16">
      <c r="A19" s="34" t="s">
        <v>32</v>
      </c>
      <c r="B19" s="3">
        <f>SUM(B7:B18)</f>
        <v>68887.839999999997</v>
      </c>
      <c r="C19" s="3">
        <f t="shared" ref="C19:K19" si="4">SUM(C7:C15)</f>
        <v>0</v>
      </c>
      <c r="D19" s="3">
        <f>SUM(D7:D18)</f>
        <v>19083.240000000002</v>
      </c>
      <c r="E19" s="3">
        <f t="shared" si="4"/>
        <v>1274.28</v>
      </c>
      <c r="F19" s="3">
        <f>SUM(F7:F18)</f>
        <v>48972.630000000005</v>
      </c>
      <c r="G19" s="3">
        <f t="shared" si="4"/>
        <v>0</v>
      </c>
      <c r="H19" s="3">
        <f>SUM(H7:H18)</f>
        <v>6205.83</v>
      </c>
      <c r="I19" s="8">
        <f>SUM(I7:I18)</f>
        <v>144423.82</v>
      </c>
      <c r="J19" s="8">
        <f>SUM(J6:J18)</f>
        <v>73334.52</v>
      </c>
      <c r="K19" s="3">
        <f t="shared" si="4"/>
        <v>0</v>
      </c>
      <c r="L19" s="8">
        <f>SUM(L7:L18)</f>
        <v>143346.19999999998</v>
      </c>
      <c r="M19" s="8">
        <f>I19-J19</f>
        <v>71089.3</v>
      </c>
      <c r="N19" s="1"/>
      <c r="O19" s="1"/>
      <c r="P19" s="1"/>
    </row>
    <row r="20" spans="1:16">
      <c r="I20">
        <v>0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>
  <dimension ref="A1:M37"/>
  <sheetViews>
    <sheetView workbookViewId="0">
      <selection activeCell="J19" sqref="J19"/>
    </sheetView>
  </sheetViews>
  <sheetFormatPr defaultRowHeight="15"/>
  <sheetData>
    <row r="1" spans="1:13">
      <c r="A1" s="70" t="s">
        <v>217</v>
      </c>
      <c r="B1" s="70"/>
      <c r="C1" s="70"/>
      <c r="D1" s="70"/>
      <c r="E1" s="70"/>
      <c r="F1" s="70" t="s">
        <v>133</v>
      </c>
      <c r="G1" s="70"/>
      <c r="H1" s="70"/>
      <c r="I1" s="1"/>
    </row>
    <row r="2" spans="1:13">
      <c r="A2" s="1"/>
      <c r="B2" s="1"/>
      <c r="C2" s="1"/>
      <c r="D2" s="1"/>
      <c r="E2" s="1"/>
      <c r="F2" s="1"/>
      <c r="G2" s="1"/>
      <c r="H2" s="1"/>
      <c r="I2" s="1"/>
    </row>
    <row r="3" spans="1:13">
      <c r="A3" s="2" t="s">
        <v>5</v>
      </c>
      <c r="B3" s="2"/>
      <c r="C3" s="2" t="s">
        <v>6</v>
      </c>
      <c r="D3" s="2">
        <v>887.7</v>
      </c>
      <c r="E3" s="3" t="s">
        <v>7</v>
      </c>
      <c r="F3" s="2"/>
      <c r="G3" s="70"/>
      <c r="H3" s="70"/>
      <c r="I3" s="1"/>
    </row>
    <row r="5" spans="1:13" ht="60.75">
      <c r="A5" s="25" t="s">
        <v>8</v>
      </c>
      <c r="B5" s="37" t="s">
        <v>9</v>
      </c>
      <c r="C5" s="38" t="s">
        <v>10</v>
      </c>
      <c r="D5" s="38" t="s">
        <v>11</v>
      </c>
      <c r="E5" s="38" t="s">
        <v>12</v>
      </c>
      <c r="F5" s="38" t="s">
        <v>34</v>
      </c>
      <c r="G5" s="38" t="s">
        <v>35</v>
      </c>
      <c r="H5" s="38" t="s">
        <v>15</v>
      </c>
      <c r="I5" s="38" t="s">
        <v>134</v>
      </c>
      <c r="J5" s="38" t="s">
        <v>17</v>
      </c>
      <c r="K5" s="38"/>
      <c r="L5" s="38" t="s">
        <v>135</v>
      </c>
      <c r="M5" s="39" t="s">
        <v>19</v>
      </c>
    </row>
    <row r="6" spans="1:13">
      <c r="A6" s="25"/>
      <c r="B6" s="37"/>
      <c r="C6" s="38"/>
      <c r="D6" s="38"/>
      <c r="E6" s="38"/>
      <c r="F6" s="38"/>
      <c r="G6" s="38"/>
      <c r="H6" s="38"/>
      <c r="I6" s="38"/>
      <c r="J6" s="38">
        <v>-27420.720000000001</v>
      </c>
      <c r="K6" s="38"/>
      <c r="L6" s="38"/>
      <c r="M6" s="39"/>
    </row>
    <row r="7" spans="1:13">
      <c r="A7" s="26" t="s">
        <v>20</v>
      </c>
      <c r="B7" s="3">
        <v>6719.89</v>
      </c>
      <c r="C7" s="3"/>
      <c r="D7" s="3">
        <v>728.84</v>
      </c>
      <c r="E7" s="3"/>
      <c r="F7" s="8">
        <v>2174.46</v>
      </c>
      <c r="G7" s="3">
        <v>177.54</v>
      </c>
      <c r="H7" s="3">
        <v>621.39</v>
      </c>
      <c r="I7" s="3">
        <f>SUM(B7:H7)</f>
        <v>10422.120000000001</v>
      </c>
      <c r="J7" s="8">
        <v>14297.5</v>
      </c>
      <c r="K7" s="3"/>
      <c r="L7" s="8">
        <f t="shared" ref="L7:L18" si="0">SUM(J7:K7)</f>
        <v>14297.5</v>
      </c>
      <c r="M7" s="8">
        <f t="shared" ref="M7:M18" si="1">I7-L7</f>
        <v>-3875.3799999999992</v>
      </c>
    </row>
    <row r="8" spans="1:13">
      <c r="A8" s="26" t="s">
        <v>21</v>
      </c>
      <c r="B8" s="3">
        <v>6719.89</v>
      </c>
      <c r="C8" s="3"/>
      <c r="D8" s="3">
        <v>734.16</v>
      </c>
      <c r="E8" s="3"/>
      <c r="F8" s="8">
        <v>1476.74</v>
      </c>
      <c r="G8" s="3">
        <v>177.54</v>
      </c>
      <c r="H8" s="3">
        <v>621.39</v>
      </c>
      <c r="I8" s="3">
        <f>SUM(B8:H8)</f>
        <v>9729.7200000000012</v>
      </c>
      <c r="J8" s="8">
        <v>8731</v>
      </c>
      <c r="K8" s="3"/>
      <c r="L8" s="8">
        <f t="shared" si="0"/>
        <v>8731</v>
      </c>
      <c r="M8" s="8">
        <f t="shared" si="1"/>
        <v>998.72000000000116</v>
      </c>
    </row>
    <row r="9" spans="1:13">
      <c r="A9" s="26" t="s">
        <v>22</v>
      </c>
      <c r="B9" s="3">
        <v>6719.89</v>
      </c>
      <c r="C9" s="3"/>
      <c r="D9" s="3">
        <v>739.48</v>
      </c>
      <c r="E9" s="3"/>
      <c r="F9" s="8">
        <v>1883</v>
      </c>
      <c r="G9" s="3">
        <v>177.54</v>
      </c>
      <c r="H9" s="3">
        <v>621.39</v>
      </c>
      <c r="I9" s="3">
        <f t="shared" ref="I9:I18" si="2">SUM(B9:H9)</f>
        <v>10141.300000000001</v>
      </c>
      <c r="J9" s="8">
        <v>6062</v>
      </c>
      <c r="K9" s="3"/>
      <c r="L9" s="8">
        <f t="shared" si="0"/>
        <v>6062</v>
      </c>
      <c r="M9" s="8">
        <f t="shared" si="1"/>
        <v>4079.3000000000011</v>
      </c>
    </row>
    <row r="10" spans="1:13">
      <c r="A10" s="26" t="s">
        <v>23</v>
      </c>
      <c r="B10" s="3">
        <v>6719.89</v>
      </c>
      <c r="C10" s="3"/>
      <c r="D10" s="3">
        <v>547.96</v>
      </c>
      <c r="E10" s="3"/>
      <c r="F10" s="8">
        <v>1327.71</v>
      </c>
      <c r="G10" s="3">
        <v>177.54</v>
      </c>
      <c r="H10" s="3">
        <v>621.39</v>
      </c>
      <c r="I10" s="3">
        <f t="shared" si="2"/>
        <v>9394.4900000000016</v>
      </c>
      <c r="J10" s="8">
        <v>4402.96</v>
      </c>
      <c r="K10" s="3"/>
      <c r="L10" s="8">
        <f t="shared" si="0"/>
        <v>4402.96</v>
      </c>
      <c r="M10" s="8">
        <f t="shared" si="1"/>
        <v>4991.5300000000016</v>
      </c>
    </row>
    <row r="11" spans="1:13">
      <c r="A11" s="26" t="s">
        <v>24</v>
      </c>
      <c r="B11" s="3">
        <v>6719.89</v>
      </c>
      <c r="C11" s="3"/>
      <c r="D11" s="3">
        <v>627.76</v>
      </c>
      <c r="E11" s="3"/>
      <c r="F11" s="8">
        <v>1530.93</v>
      </c>
      <c r="G11" s="3">
        <v>177.54</v>
      </c>
      <c r="H11" s="3">
        <v>621.39</v>
      </c>
      <c r="I11" s="3">
        <f t="shared" si="2"/>
        <v>9677.51</v>
      </c>
      <c r="J11" s="8">
        <v>7084.81</v>
      </c>
      <c r="K11" s="3"/>
      <c r="L11" s="8">
        <f t="shared" si="0"/>
        <v>7084.81</v>
      </c>
      <c r="M11" s="8">
        <f t="shared" si="1"/>
        <v>2592.6999999999998</v>
      </c>
    </row>
    <row r="12" spans="1:13">
      <c r="A12" s="26" t="s">
        <v>25</v>
      </c>
      <c r="B12" s="3">
        <v>6714.6</v>
      </c>
      <c r="C12" s="3"/>
      <c r="D12" s="3">
        <v>760.76</v>
      </c>
      <c r="E12" s="3"/>
      <c r="F12" s="8">
        <v>1937.37</v>
      </c>
      <c r="G12" s="3">
        <v>177.4</v>
      </c>
      <c r="H12" s="3">
        <v>622.9</v>
      </c>
      <c r="I12" s="3">
        <f t="shared" si="2"/>
        <v>10213.029999999999</v>
      </c>
      <c r="J12" s="8">
        <v>7483</v>
      </c>
      <c r="K12" s="3"/>
      <c r="L12" s="8">
        <f t="shared" si="0"/>
        <v>7483</v>
      </c>
      <c r="M12" s="8">
        <f t="shared" si="1"/>
        <v>2730.0299999999988</v>
      </c>
    </row>
    <row r="13" spans="1:13">
      <c r="A13" s="26" t="s">
        <v>26</v>
      </c>
      <c r="B13" s="3">
        <v>6714.6</v>
      </c>
      <c r="C13" s="3"/>
      <c r="D13" s="3">
        <v>1041.52</v>
      </c>
      <c r="E13" s="3"/>
      <c r="F13" s="8">
        <v>2547.0300000000002</v>
      </c>
      <c r="G13" s="3">
        <v>177.4</v>
      </c>
      <c r="H13" s="3">
        <v>622.9</v>
      </c>
      <c r="I13" s="3">
        <f t="shared" si="2"/>
        <v>11103.45</v>
      </c>
      <c r="J13" s="8">
        <v>14131</v>
      </c>
      <c r="K13" s="3"/>
      <c r="L13" s="8">
        <f t="shared" si="0"/>
        <v>14131</v>
      </c>
      <c r="M13" s="8">
        <f t="shared" si="1"/>
        <v>-3027.5499999999993</v>
      </c>
    </row>
    <row r="14" spans="1:13">
      <c r="A14" s="26" t="s">
        <v>27</v>
      </c>
      <c r="B14" s="3">
        <v>6994.69</v>
      </c>
      <c r="C14" s="3"/>
      <c r="D14" s="3">
        <v>639.87</v>
      </c>
      <c r="E14" s="3"/>
      <c r="F14" s="8">
        <v>1637.58</v>
      </c>
      <c r="G14" s="3">
        <v>177.4</v>
      </c>
      <c r="H14" s="3">
        <v>648.55999999999995</v>
      </c>
      <c r="I14" s="3">
        <f t="shared" si="2"/>
        <v>10098.099999999999</v>
      </c>
      <c r="J14" s="8">
        <v>5742.6</v>
      </c>
      <c r="K14" s="3"/>
      <c r="L14" s="8">
        <f t="shared" si="0"/>
        <v>5742.6</v>
      </c>
      <c r="M14" s="8">
        <f t="shared" si="1"/>
        <v>4355.4999999999982</v>
      </c>
    </row>
    <row r="15" spans="1:13">
      <c r="A15" s="26" t="s">
        <v>28</v>
      </c>
      <c r="B15" s="3">
        <v>6994.69</v>
      </c>
      <c r="C15" s="3"/>
      <c r="D15" s="3">
        <v>667.57</v>
      </c>
      <c r="E15" s="3">
        <v>69.25</v>
      </c>
      <c r="F15" s="8">
        <v>1705.54</v>
      </c>
      <c r="G15" s="3">
        <v>177.4</v>
      </c>
      <c r="H15" s="3">
        <v>648.55999999999995</v>
      </c>
      <c r="I15" s="3">
        <f t="shared" si="2"/>
        <v>10263.009999999998</v>
      </c>
      <c r="J15" s="8">
        <v>12984</v>
      </c>
      <c r="K15" s="3"/>
      <c r="L15" s="8">
        <f t="shared" si="0"/>
        <v>12984</v>
      </c>
      <c r="M15" s="8">
        <f t="shared" si="1"/>
        <v>-2720.9900000000016</v>
      </c>
    </row>
    <row r="16" spans="1:13">
      <c r="A16" s="26" t="s">
        <v>29</v>
      </c>
      <c r="B16" s="3">
        <v>6994.69</v>
      </c>
      <c r="C16" s="3"/>
      <c r="D16" s="3">
        <v>1249.27</v>
      </c>
      <c r="E16" s="3"/>
      <c r="F16" s="8">
        <v>3189.46</v>
      </c>
      <c r="G16" s="3">
        <v>177.4</v>
      </c>
      <c r="H16" s="3">
        <v>648.55999999999995</v>
      </c>
      <c r="I16" s="3">
        <f t="shared" si="2"/>
        <v>12259.379999999997</v>
      </c>
      <c r="J16" s="8">
        <v>15731</v>
      </c>
      <c r="K16" s="3"/>
      <c r="L16" s="8">
        <f t="shared" si="0"/>
        <v>15731</v>
      </c>
      <c r="M16" s="8">
        <f t="shared" si="1"/>
        <v>-3471.6200000000026</v>
      </c>
    </row>
    <row r="17" spans="1:13">
      <c r="A17" s="26" t="s">
        <v>30</v>
      </c>
      <c r="B17" s="3">
        <v>6994.69</v>
      </c>
      <c r="C17" s="3"/>
      <c r="D17" s="3">
        <v>997.2</v>
      </c>
      <c r="E17" s="3"/>
      <c r="F17" s="8">
        <v>2545.9</v>
      </c>
      <c r="G17" s="3">
        <v>177.4</v>
      </c>
      <c r="H17" s="3">
        <v>648.55999999999995</v>
      </c>
      <c r="I17" s="3">
        <f t="shared" si="2"/>
        <v>11363.749999999998</v>
      </c>
      <c r="J17" s="8">
        <v>9025.1</v>
      </c>
      <c r="K17" s="3"/>
      <c r="L17" s="8">
        <f t="shared" si="0"/>
        <v>9025.1</v>
      </c>
      <c r="M17" s="8">
        <f t="shared" si="1"/>
        <v>2338.6499999999978</v>
      </c>
    </row>
    <row r="18" spans="1:13">
      <c r="A18" s="26" t="s">
        <v>31</v>
      </c>
      <c r="B18" s="3">
        <v>6994.69</v>
      </c>
      <c r="C18" s="3"/>
      <c r="D18" s="3">
        <v>1789.42</v>
      </c>
      <c r="E18" s="3"/>
      <c r="F18" s="8">
        <v>4568.5</v>
      </c>
      <c r="G18" s="3">
        <v>177.4</v>
      </c>
      <c r="H18" s="3">
        <v>648.55999999999995</v>
      </c>
      <c r="I18" s="3">
        <f t="shared" si="2"/>
        <v>14178.57</v>
      </c>
      <c r="J18" s="8">
        <v>16435.060000000001</v>
      </c>
      <c r="K18" s="3"/>
      <c r="L18" s="8">
        <f t="shared" si="0"/>
        <v>16435.060000000001</v>
      </c>
      <c r="M18" s="8">
        <f t="shared" si="1"/>
        <v>-2256.4900000000016</v>
      </c>
    </row>
    <row r="19" spans="1:13">
      <c r="A19" s="27" t="s">
        <v>32</v>
      </c>
      <c r="B19" s="3">
        <f>SUM(B7:B18)</f>
        <v>82002.100000000006</v>
      </c>
      <c r="C19" s="3">
        <f>SUM(C7:C15)</f>
        <v>0</v>
      </c>
      <c r="D19" s="3">
        <f>SUM(D7:D18)</f>
        <v>10523.81</v>
      </c>
      <c r="E19" s="3">
        <f>SUM(E7:E15)</f>
        <v>69.25</v>
      </c>
      <c r="F19" s="8">
        <f>SUM(F7:F18)</f>
        <v>26524.22</v>
      </c>
      <c r="G19" s="3">
        <f>SUM(G7:G18)</f>
        <v>2129.5000000000005</v>
      </c>
      <c r="H19" s="3">
        <f>SUM(H7:H18)</f>
        <v>7595.5499999999975</v>
      </c>
      <c r="I19" s="3">
        <f>SUM(I7:I18)</f>
        <v>128844.43</v>
      </c>
      <c r="J19" s="8">
        <f>SUM(J6:J18)</f>
        <v>94689.31</v>
      </c>
      <c r="K19" s="3">
        <f>SUM(K7:K15)</f>
        <v>0</v>
      </c>
      <c r="L19" s="3">
        <f>SUM(L7:L18)</f>
        <v>122110.03</v>
      </c>
      <c r="M19" s="8">
        <f>I19-J19</f>
        <v>34155.119999999995</v>
      </c>
    </row>
    <row r="37" ht="14.25" customHeight="1"/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J19" sqref="J19"/>
    </sheetView>
  </sheetViews>
  <sheetFormatPr defaultRowHeight="15"/>
  <cols>
    <col min="9" max="9" width="9.7109375" customWidth="1"/>
  </cols>
  <sheetData>
    <row r="1" spans="1:13">
      <c r="A1" s="72" t="s">
        <v>217</v>
      </c>
      <c r="B1" s="72"/>
      <c r="C1" s="72"/>
      <c r="D1" s="72"/>
      <c r="E1" s="72"/>
      <c r="F1" s="73" t="s">
        <v>47</v>
      </c>
      <c r="G1" s="73"/>
      <c r="H1" s="73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5</v>
      </c>
      <c r="B3" s="12"/>
      <c r="C3" s="12" t="s">
        <v>6</v>
      </c>
      <c r="D3" s="12">
        <v>867.7</v>
      </c>
      <c r="E3" s="13" t="s">
        <v>7</v>
      </c>
      <c r="F3" s="12"/>
      <c r="G3" s="72"/>
      <c r="H3" s="72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8</v>
      </c>
      <c r="B5" s="15" t="s">
        <v>9</v>
      </c>
      <c r="C5" s="16" t="s">
        <v>10</v>
      </c>
      <c r="D5" s="16" t="s">
        <v>11</v>
      </c>
      <c r="E5" s="16" t="s">
        <v>12</v>
      </c>
      <c r="F5" s="16" t="s">
        <v>34</v>
      </c>
      <c r="G5" s="16" t="s">
        <v>35</v>
      </c>
      <c r="H5" s="16" t="s">
        <v>15</v>
      </c>
      <c r="I5" s="16" t="s">
        <v>48</v>
      </c>
      <c r="J5" s="16" t="s">
        <v>17</v>
      </c>
      <c r="K5" s="16"/>
      <c r="L5" s="16" t="s">
        <v>18</v>
      </c>
      <c r="M5" s="17" t="s">
        <v>19</v>
      </c>
    </row>
    <row r="6" spans="1:13">
      <c r="A6" s="14"/>
      <c r="B6" s="15"/>
      <c r="C6" s="16"/>
      <c r="D6" s="16"/>
      <c r="E6" s="16"/>
      <c r="F6" s="16"/>
      <c r="G6" s="16"/>
      <c r="H6" s="16"/>
      <c r="I6" s="16"/>
      <c r="J6" s="16">
        <v>-9747.69</v>
      </c>
      <c r="K6" s="16"/>
      <c r="L6" s="16"/>
      <c r="M6" s="17"/>
    </row>
    <row r="7" spans="1:13">
      <c r="A7" s="13" t="s">
        <v>20</v>
      </c>
      <c r="B7" s="13">
        <v>6568.49</v>
      </c>
      <c r="C7" s="13"/>
      <c r="D7" s="13">
        <v>779.38</v>
      </c>
      <c r="E7" s="13"/>
      <c r="F7" s="18">
        <v>1984.8</v>
      </c>
      <c r="G7" s="13">
        <v>114.28</v>
      </c>
      <c r="H7" s="13">
        <v>607.39</v>
      </c>
      <c r="I7" s="18">
        <f>SUM(B7:H7)</f>
        <v>10054.34</v>
      </c>
      <c r="J7" s="18">
        <v>8670</v>
      </c>
      <c r="K7" s="13"/>
      <c r="L7" s="18">
        <f>SUM(J7:K7)</f>
        <v>8670</v>
      </c>
      <c r="M7" s="18">
        <f>I7-L7</f>
        <v>1384.3400000000001</v>
      </c>
    </row>
    <row r="8" spans="1:13">
      <c r="A8" s="13" t="s">
        <v>21</v>
      </c>
      <c r="B8" s="13">
        <v>6568.49</v>
      </c>
      <c r="C8" s="13"/>
      <c r="D8" s="13">
        <v>962.68</v>
      </c>
      <c r="E8" s="13"/>
      <c r="F8" s="18">
        <v>2452.1999999999998</v>
      </c>
      <c r="G8" s="13">
        <v>114.28</v>
      </c>
      <c r="H8" s="13">
        <v>607.39</v>
      </c>
      <c r="I8" s="18">
        <f t="shared" ref="I8:I18" si="0">SUM(B8:H8)</f>
        <v>10705.039999999999</v>
      </c>
      <c r="J8" s="18">
        <v>14691.39</v>
      </c>
      <c r="K8" s="13"/>
      <c r="L8" s="18">
        <f t="shared" ref="L8:L18" si="1">SUM(J8:K8)</f>
        <v>14691.39</v>
      </c>
      <c r="M8" s="18">
        <f t="shared" ref="M8:M18" si="2">I8-L8</f>
        <v>-3986.3500000000004</v>
      </c>
    </row>
    <row r="9" spans="1:13">
      <c r="A9" s="13" t="s">
        <v>22</v>
      </c>
      <c r="B9" s="13">
        <v>6568.49</v>
      </c>
      <c r="C9" s="13"/>
      <c r="D9" s="13">
        <v>782.04</v>
      </c>
      <c r="E9" s="13"/>
      <c r="F9" s="18">
        <v>1991.57</v>
      </c>
      <c r="G9" s="13">
        <v>114.28</v>
      </c>
      <c r="H9" s="13">
        <v>607.39</v>
      </c>
      <c r="I9" s="18">
        <f t="shared" si="0"/>
        <v>10063.77</v>
      </c>
      <c r="J9" s="18">
        <v>7990</v>
      </c>
      <c r="K9" s="13"/>
      <c r="L9" s="18">
        <f t="shared" si="1"/>
        <v>7990</v>
      </c>
      <c r="M9" s="18">
        <f t="shared" si="2"/>
        <v>2073.7700000000004</v>
      </c>
    </row>
    <row r="10" spans="1:13">
      <c r="A10" s="13" t="s">
        <v>23</v>
      </c>
      <c r="B10" s="13">
        <v>6568.49</v>
      </c>
      <c r="C10" s="13"/>
      <c r="D10" s="13">
        <v>688.94</v>
      </c>
      <c r="E10" s="13"/>
      <c r="F10" s="18">
        <v>1754.48</v>
      </c>
      <c r="G10" s="13">
        <v>114.28</v>
      </c>
      <c r="H10" s="13">
        <v>607.39</v>
      </c>
      <c r="I10" s="18">
        <f t="shared" si="0"/>
        <v>9733.58</v>
      </c>
      <c r="J10" s="18">
        <v>6779.8</v>
      </c>
      <c r="K10" s="13"/>
      <c r="L10" s="18">
        <f t="shared" si="1"/>
        <v>6779.8</v>
      </c>
      <c r="M10" s="18">
        <f t="shared" si="2"/>
        <v>2953.7799999999997</v>
      </c>
    </row>
    <row r="11" spans="1:13">
      <c r="A11" s="13" t="s">
        <v>24</v>
      </c>
      <c r="B11" s="13">
        <v>6568.49</v>
      </c>
      <c r="C11" s="13"/>
      <c r="D11" s="13">
        <v>1087.94</v>
      </c>
      <c r="E11" s="13">
        <v>28.21</v>
      </c>
      <c r="F11" s="18">
        <v>2770.58</v>
      </c>
      <c r="G11" s="13">
        <v>114.28</v>
      </c>
      <c r="H11" s="13">
        <v>607.39</v>
      </c>
      <c r="I11" s="18">
        <f t="shared" si="0"/>
        <v>11176.890000000001</v>
      </c>
      <c r="J11" s="18">
        <v>5436</v>
      </c>
      <c r="K11" s="13"/>
      <c r="L11" s="18">
        <f t="shared" si="1"/>
        <v>5436</v>
      </c>
      <c r="M11" s="18">
        <f t="shared" si="2"/>
        <v>5740.8900000000012</v>
      </c>
    </row>
    <row r="12" spans="1:13">
      <c r="A12" s="13" t="s">
        <v>25</v>
      </c>
      <c r="B12" s="13">
        <v>6568.48</v>
      </c>
      <c r="C12" s="13"/>
      <c r="D12" s="13">
        <v>1087.94</v>
      </c>
      <c r="E12" s="13">
        <v>56.42</v>
      </c>
      <c r="F12" s="18">
        <v>2770.58</v>
      </c>
      <c r="G12" s="13"/>
      <c r="H12" s="13">
        <v>607.39</v>
      </c>
      <c r="I12" s="18">
        <f t="shared" si="0"/>
        <v>11090.81</v>
      </c>
      <c r="J12" s="18">
        <v>22712.14</v>
      </c>
      <c r="K12" s="13"/>
      <c r="L12" s="18">
        <f t="shared" si="1"/>
        <v>22712.14</v>
      </c>
      <c r="M12" s="18">
        <f t="shared" si="2"/>
        <v>-11621.33</v>
      </c>
    </row>
    <row r="13" spans="1:13">
      <c r="A13" s="13" t="s">
        <v>26</v>
      </c>
      <c r="B13" s="13">
        <v>6568.48</v>
      </c>
      <c r="C13" s="13"/>
      <c r="D13" s="13">
        <v>540.15</v>
      </c>
      <c r="E13" s="13">
        <v>58.75</v>
      </c>
      <c r="F13" s="18">
        <v>1320.94</v>
      </c>
      <c r="G13" s="13">
        <f>G12</f>
        <v>0</v>
      </c>
      <c r="H13" s="13">
        <v>607.39</v>
      </c>
      <c r="I13" s="18">
        <f t="shared" si="0"/>
        <v>9095.7099999999991</v>
      </c>
      <c r="J13" s="18">
        <v>5969.65</v>
      </c>
      <c r="K13" s="13"/>
      <c r="L13" s="18">
        <f t="shared" si="1"/>
        <v>5969.65</v>
      </c>
      <c r="M13" s="18">
        <f t="shared" si="2"/>
        <v>3126.0599999999995</v>
      </c>
    </row>
    <row r="14" spans="1:13">
      <c r="A14" s="13" t="s">
        <v>27</v>
      </c>
      <c r="B14" s="13">
        <v>6854.83</v>
      </c>
      <c r="C14" s="13"/>
      <c r="D14" s="13">
        <v>637.1</v>
      </c>
      <c r="E14" s="13">
        <v>58.75</v>
      </c>
      <c r="F14" s="18">
        <v>2271.2399999999998</v>
      </c>
      <c r="G14" s="13">
        <f>G13</f>
        <v>0</v>
      </c>
      <c r="H14" s="22">
        <v>595.54999999999995</v>
      </c>
      <c r="I14" s="18">
        <f t="shared" si="0"/>
        <v>10417.469999999999</v>
      </c>
      <c r="J14" s="18">
        <v>5998</v>
      </c>
      <c r="K14" s="13"/>
      <c r="L14" s="18">
        <f t="shared" si="1"/>
        <v>5998</v>
      </c>
      <c r="M14" s="18">
        <f t="shared" si="2"/>
        <v>4419.4699999999993</v>
      </c>
    </row>
    <row r="15" spans="1:13">
      <c r="A15" s="13" t="s">
        <v>28</v>
      </c>
      <c r="B15" s="13">
        <v>6854.83</v>
      </c>
      <c r="C15" s="13"/>
      <c r="D15" s="13">
        <v>1011.05</v>
      </c>
      <c r="E15" s="13"/>
      <c r="F15" s="18">
        <v>2581.2600000000002</v>
      </c>
      <c r="G15" s="13">
        <f>G14</f>
        <v>0</v>
      </c>
      <c r="H15" s="13">
        <v>595.54999999999995</v>
      </c>
      <c r="I15" s="18">
        <f t="shared" si="0"/>
        <v>11042.689999999999</v>
      </c>
      <c r="J15" s="18">
        <v>20528.39</v>
      </c>
      <c r="K15" s="13"/>
      <c r="L15" s="18">
        <f t="shared" si="1"/>
        <v>20528.39</v>
      </c>
      <c r="M15" s="18">
        <f t="shared" si="2"/>
        <v>-9485.7000000000007</v>
      </c>
    </row>
    <row r="16" spans="1:13">
      <c r="A16" s="13" t="s">
        <v>29</v>
      </c>
      <c r="B16" s="13">
        <v>6854.83</v>
      </c>
      <c r="C16" s="13"/>
      <c r="D16" s="13">
        <v>609.4</v>
      </c>
      <c r="E16" s="13"/>
      <c r="F16" s="18">
        <v>1555.82</v>
      </c>
      <c r="G16" s="13">
        <f>G15</f>
        <v>0</v>
      </c>
      <c r="H16" s="13">
        <v>595.54999999999995</v>
      </c>
      <c r="I16" s="18">
        <f t="shared" si="0"/>
        <v>9615.5999999999985</v>
      </c>
      <c r="J16" s="18">
        <v>14863.18</v>
      </c>
      <c r="K16" s="13"/>
      <c r="L16" s="18">
        <f t="shared" si="1"/>
        <v>14863.18</v>
      </c>
      <c r="M16" s="18">
        <f t="shared" si="2"/>
        <v>-5247.5800000000017</v>
      </c>
    </row>
    <row r="17" spans="1:13">
      <c r="A17" s="13" t="s">
        <v>30</v>
      </c>
      <c r="B17" s="13">
        <v>6854.83</v>
      </c>
      <c r="C17" s="13"/>
      <c r="D17" s="13">
        <v>1257.58</v>
      </c>
      <c r="E17" s="13"/>
      <c r="F17" s="18">
        <v>3210.66</v>
      </c>
      <c r="G17" s="13">
        <f>G16</f>
        <v>0</v>
      </c>
      <c r="H17" s="13">
        <v>595.54999999999995</v>
      </c>
      <c r="I17" s="18">
        <f t="shared" si="0"/>
        <v>11918.619999999999</v>
      </c>
      <c r="J17" s="18">
        <v>6732.5</v>
      </c>
      <c r="K17" s="13"/>
      <c r="L17" s="18">
        <f t="shared" si="1"/>
        <v>6732.5</v>
      </c>
      <c r="M17" s="18">
        <f t="shared" si="2"/>
        <v>5186.119999999999</v>
      </c>
    </row>
    <row r="18" spans="1:13">
      <c r="A18" s="13" t="s">
        <v>31</v>
      </c>
      <c r="B18" s="13">
        <v>6854.83</v>
      </c>
      <c r="C18" s="13"/>
      <c r="D18" s="13">
        <v>678.65</v>
      </c>
      <c r="E18" s="13"/>
      <c r="F18" s="18">
        <v>1732.64</v>
      </c>
      <c r="G18" s="13">
        <f>G14</f>
        <v>0</v>
      </c>
      <c r="H18" s="13">
        <v>595.54999999999995</v>
      </c>
      <c r="I18" s="18">
        <f t="shared" si="0"/>
        <v>9861.6699999999983</v>
      </c>
      <c r="J18" s="18">
        <v>6359.35</v>
      </c>
      <c r="K18" s="13"/>
      <c r="L18" s="18">
        <f t="shared" si="1"/>
        <v>6359.35</v>
      </c>
      <c r="M18" s="18">
        <f t="shared" si="2"/>
        <v>3502.3199999999979</v>
      </c>
    </row>
    <row r="19" spans="1:13">
      <c r="A19" s="19" t="s">
        <v>32</v>
      </c>
      <c r="B19" s="13">
        <f>SUM(B7:B18)</f>
        <v>80253.56</v>
      </c>
      <c r="C19" s="13">
        <f>SUM(C7:C15)</f>
        <v>0</v>
      </c>
      <c r="D19" s="13">
        <f>SUM(D7:D18)</f>
        <v>10122.85</v>
      </c>
      <c r="E19" s="13">
        <f>SUM(E7:E15)</f>
        <v>202.13</v>
      </c>
      <c r="F19" s="13">
        <f>SUM(F7:F18)</f>
        <v>26396.77</v>
      </c>
      <c r="G19" s="13">
        <f>SUM(G7:G18)</f>
        <v>571.4</v>
      </c>
      <c r="H19" s="13">
        <f>SUM(H7:H18)</f>
        <v>7229.4800000000005</v>
      </c>
      <c r="I19" s="18">
        <f>SUM(I7:I18)</f>
        <v>124776.18999999999</v>
      </c>
      <c r="J19" s="13">
        <f>SUM(J6:J18)</f>
        <v>116982.71000000002</v>
      </c>
      <c r="K19" s="13">
        <f>SUM(K7:K15)</f>
        <v>0</v>
      </c>
      <c r="L19" s="13">
        <f>SUM(L7:L18)</f>
        <v>126730.4</v>
      </c>
      <c r="M19" s="18">
        <f>I19-J19</f>
        <v>7793.4799999999668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>
  <dimension ref="A1"/>
  <sheetViews>
    <sheetView topLeftCell="A157"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J19" sqref="J19"/>
    </sheetView>
  </sheetViews>
  <sheetFormatPr defaultRowHeight="15"/>
  <cols>
    <col min="9" max="9" width="10" customWidth="1"/>
  </cols>
  <sheetData>
    <row r="1" spans="1:13">
      <c r="A1" s="72" t="s">
        <v>217</v>
      </c>
      <c r="B1" s="72"/>
      <c r="C1" s="72"/>
      <c r="D1" s="72"/>
      <c r="E1" s="72"/>
      <c r="F1" s="73" t="s">
        <v>49</v>
      </c>
      <c r="G1" s="73"/>
      <c r="H1" s="73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5</v>
      </c>
      <c r="B3" s="12"/>
      <c r="C3" s="12" t="s">
        <v>6</v>
      </c>
      <c r="D3" s="12">
        <v>714.1</v>
      </c>
      <c r="E3" s="13" t="s">
        <v>7</v>
      </c>
      <c r="F3" s="12"/>
      <c r="G3" s="72"/>
      <c r="H3" s="72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8</v>
      </c>
      <c r="B5" s="15" t="s">
        <v>9</v>
      </c>
      <c r="C5" s="16" t="s">
        <v>10</v>
      </c>
      <c r="D5" s="16" t="s">
        <v>11</v>
      </c>
      <c r="E5" s="16" t="s">
        <v>12</v>
      </c>
      <c r="F5" s="16" t="s">
        <v>34</v>
      </c>
      <c r="G5" s="16" t="s">
        <v>35</v>
      </c>
      <c r="H5" s="16" t="s">
        <v>15</v>
      </c>
      <c r="I5" s="16" t="s">
        <v>41</v>
      </c>
      <c r="J5" s="16" t="s">
        <v>17</v>
      </c>
      <c r="K5" s="16"/>
      <c r="L5" s="16" t="s">
        <v>37</v>
      </c>
      <c r="M5" s="17" t="s">
        <v>19</v>
      </c>
    </row>
    <row r="6" spans="1:13">
      <c r="A6" s="14"/>
      <c r="B6" s="15"/>
      <c r="C6" s="16"/>
      <c r="D6" s="16"/>
      <c r="E6" s="16"/>
      <c r="F6" s="16"/>
      <c r="G6" s="16"/>
      <c r="H6" s="16"/>
      <c r="I6" s="16"/>
      <c r="J6" s="16">
        <v>-51702.63</v>
      </c>
      <c r="K6" s="16"/>
      <c r="L6" s="16"/>
      <c r="M6" s="17"/>
    </row>
    <row r="7" spans="1:13">
      <c r="A7" s="13" t="s">
        <v>20</v>
      </c>
      <c r="B7" s="13">
        <v>5405.74</v>
      </c>
      <c r="C7" s="13"/>
      <c r="D7" s="13">
        <v>582.54</v>
      </c>
      <c r="E7" s="13"/>
      <c r="F7" s="18">
        <v>2066.06</v>
      </c>
      <c r="G7" s="13">
        <v>0</v>
      </c>
      <c r="H7" s="13">
        <v>499.87</v>
      </c>
      <c r="I7" s="18">
        <f>SUM(B7:H7)</f>
        <v>8554.2100000000009</v>
      </c>
      <c r="J7" s="18">
        <v>4855</v>
      </c>
      <c r="K7" s="13"/>
      <c r="L7" s="18">
        <f>SUM(J7:K7)</f>
        <v>4855</v>
      </c>
      <c r="M7" s="18">
        <f>I7-L7</f>
        <v>3699.2100000000009</v>
      </c>
    </row>
    <row r="8" spans="1:13">
      <c r="A8" s="13" t="s">
        <v>21</v>
      </c>
      <c r="B8" s="13">
        <v>5405.74</v>
      </c>
      <c r="C8" s="13"/>
      <c r="D8" s="13">
        <v>771.4</v>
      </c>
      <c r="E8" s="13"/>
      <c r="F8" s="18">
        <v>1998.34</v>
      </c>
      <c r="G8" s="13">
        <f t="shared" ref="G8:G14" si="0">G7</f>
        <v>0</v>
      </c>
      <c r="H8" s="13">
        <v>499.87</v>
      </c>
      <c r="I8" s="18">
        <f>SUM(B8:H8)</f>
        <v>8675.35</v>
      </c>
      <c r="J8" s="18">
        <v>13439</v>
      </c>
      <c r="K8" s="13"/>
      <c r="L8" s="18">
        <f t="shared" ref="L8:L18" si="1">SUM(J8:K8)</f>
        <v>13439</v>
      </c>
      <c r="M8" s="18">
        <f t="shared" ref="M8:M18" si="2">I8-L8</f>
        <v>-4763.6499999999996</v>
      </c>
    </row>
    <row r="9" spans="1:13">
      <c r="A9" s="13" t="s">
        <v>22</v>
      </c>
      <c r="B9" s="13">
        <v>5405.74</v>
      </c>
      <c r="C9" s="13"/>
      <c r="D9" s="13">
        <v>904.4</v>
      </c>
      <c r="E9" s="13"/>
      <c r="F9" s="18">
        <v>2120.27</v>
      </c>
      <c r="G9" s="13">
        <f t="shared" si="0"/>
        <v>0</v>
      </c>
      <c r="H9" s="13">
        <v>499.87</v>
      </c>
      <c r="I9" s="18">
        <f>SUM(B9:H9)</f>
        <v>8930.2800000000007</v>
      </c>
      <c r="J9" s="18">
        <v>8155.22</v>
      </c>
      <c r="K9" s="13"/>
      <c r="L9" s="18">
        <f t="shared" si="1"/>
        <v>8155.22</v>
      </c>
      <c r="M9" s="18">
        <f t="shared" si="2"/>
        <v>775.0600000000004</v>
      </c>
    </row>
    <row r="10" spans="1:13">
      <c r="A10" s="13" t="s">
        <v>23</v>
      </c>
      <c r="B10" s="13">
        <v>5405.74</v>
      </c>
      <c r="C10" s="13"/>
      <c r="D10" s="13">
        <v>755.44</v>
      </c>
      <c r="E10" s="13"/>
      <c r="F10" s="18">
        <v>1558.03</v>
      </c>
      <c r="G10" s="13">
        <f t="shared" si="0"/>
        <v>0</v>
      </c>
      <c r="H10" s="13">
        <v>499.87</v>
      </c>
      <c r="I10" s="18">
        <f t="shared" ref="I10:I18" si="3">SUM(B10:H10)</f>
        <v>8219.08</v>
      </c>
      <c r="J10" s="18">
        <v>5139</v>
      </c>
      <c r="K10" s="13"/>
      <c r="L10" s="18">
        <f t="shared" si="1"/>
        <v>5139</v>
      </c>
      <c r="M10" s="18">
        <f t="shared" si="2"/>
        <v>3080.08</v>
      </c>
    </row>
    <row r="11" spans="1:13">
      <c r="A11" s="13" t="s">
        <v>24</v>
      </c>
      <c r="B11" s="13">
        <v>5405.74</v>
      </c>
      <c r="C11" s="13"/>
      <c r="D11" s="13">
        <v>742.14</v>
      </c>
      <c r="E11" s="13"/>
      <c r="F11" s="18">
        <v>1889.96</v>
      </c>
      <c r="G11" s="13">
        <f t="shared" si="0"/>
        <v>0</v>
      </c>
      <c r="H11" s="13">
        <v>499.87</v>
      </c>
      <c r="I11" s="18">
        <f t="shared" si="3"/>
        <v>8537.7100000000009</v>
      </c>
      <c r="J11" s="18">
        <v>3715.3</v>
      </c>
      <c r="K11" s="13"/>
      <c r="L11" s="18">
        <f t="shared" si="1"/>
        <v>3715.3</v>
      </c>
      <c r="M11" s="18">
        <f t="shared" si="2"/>
        <v>4822.4100000000008</v>
      </c>
    </row>
    <row r="12" spans="1:13">
      <c r="A12" s="13" t="s">
        <v>25</v>
      </c>
      <c r="B12" s="13">
        <v>5811.53</v>
      </c>
      <c r="C12" s="13"/>
      <c r="D12" s="13">
        <v>1220.94</v>
      </c>
      <c r="E12" s="13"/>
      <c r="F12" s="18">
        <v>3109.28</v>
      </c>
      <c r="G12" s="13">
        <f t="shared" si="0"/>
        <v>0</v>
      </c>
      <c r="H12" s="13">
        <v>495.78</v>
      </c>
      <c r="I12" s="18">
        <f t="shared" si="3"/>
        <v>10637.53</v>
      </c>
      <c r="J12" s="18">
        <v>14102.2</v>
      </c>
      <c r="K12" s="13"/>
      <c r="L12" s="18">
        <f t="shared" si="1"/>
        <v>14102.2</v>
      </c>
      <c r="M12" s="18">
        <f t="shared" si="2"/>
        <v>-3464.67</v>
      </c>
    </row>
    <row r="13" spans="1:13">
      <c r="A13" s="13" t="s">
        <v>26</v>
      </c>
      <c r="B13" s="13">
        <v>5811.53</v>
      </c>
      <c r="C13" s="13"/>
      <c r="D13" s="13">
        <v>883.63</v>
      </c>
      <c r="E13" s="13"/>
      <c r="F13" s="18">
        <v>2160.92</v>
      </c>
      <c r="G13" s="13">
        <f t="shared" si="0"/>
        <v>0</v>
      </c>
      <c r="H13" s="13">
        <v>495.78</v>
      </c>
      <c r="I13" s="18">
        <f t="shared" si="3"/>
        <v>9351.86</v>
      </c>
      <c r="J13" s="18">
        <v>20338.8</v>
      </c>
      <c r="K13" s="13"/>
      <c r="L13" s="18">
        <f t="shared" si="1"/>
        <v>20338.8</v>
      </c>
      <c r="M13" s="18">
        <f t="shared" si="2"/>
        <v>-10986.939999999999</v>
      </c>
    </row>
    <row r="14" spans="1:13">
      <c r="A14" s="13" t="s">
        <v>27</v>
      </c>
      <c r="B14" s="13">
        <v>6064.83</v>
      </c>
      <c r="C14" s="13"/>
      <c r="D14" s="13">
        <v>786.88</v>
      </c>
      <c r="E14" s="13"/>
      <c r="F14" s="18">
        <v>2016.02</v>
      </c>
      <c r="G14" s="13">
        <f t="shared" si="0"/>
        <v>0</v>
      </c>
      <c r="H14" s="13">
        <v>516.82000000000005</v>
      </c>
      <c r="I14" s="18">
        <f t="shared" si="3"/>
        <v>9384.5499999999993</v>
      </c>
      <c r="J14" s="18">
        <v>5855</v>
      </c>
      <c r="K14" s="13"/>
      <c r="L14" s="18">
        <f t="shared" si="1"/>
        <v>5855</v>
      </c>
      <c r="M14" s="18">
        <f t="shared" si="2"/>
        <v>3529.5499999999993</v>
      </c>
    </row>
    <row r="15" spans="1:13">
      <c r="A15" s="13" t="s">
        <v>28</v>
      </c>
      <c r="B15" s="13">
        <v>6064.83</v>
      </c>
      <c r="C15" s="13"/>
      <c r="D15" s="13">
        <v>758.98</v>
      </c>
      <c r="E15" s="13"/>
      <c r="F15" s="18">
        <v>1937.7</v>
      </c>
      <c r="G15" s="13">
        <f>G14</f>
        <v>0</v>
      </c>
      <c r="H15" s="13">
        <v>516.82000000000005</v>
      </c>
      <c r="I15" s="18">
        <f t="shared" si="3"/>
        <v>9278.33</v>
      </c>
      <c r="J15" s="18">
        <v>5110</v>
      </c>
      <c r="K15" s="13"/>
      <c r="L15" s="18">
        <f t="shared" si="1"/>
        <v>5110</v>
      </c>
      <c r="M15" s="18">
        <f t="shared" si="2"/>
        <v>4168.33</v>
      </c>
    </row>
    <row r="16" spans="1:13">
      <c r="A16" s="13" t="s">
        <v>29</v>
      </c>
      <c r="B16" s="13">
        <v>6064.83</v>
      </c>
      <c r="C16" s="13"/>
      <c r="D16" s="13">
        <v>828.23</v>
      </c>
      <c r="E16" s="13"/>
      <c r="F16" s="18">
        <v>2114.5</v>
      </c>
      <c r="G16" s="13">
        <f>G15</f>
        <v>0</v>
      </c>
      <c r="H16" s="13">
        <v>516.82000000000005</v>
      </c>
      <c r="I16" s="18">
        <f t="shared" si="3"/>
        <v>9524.3799999999992</v>
      </c>
      <c r="J16" s="18">
        <v>10118</v>
      </c>
      <c r="K16" s="13"/>
      <c r="L16" s="18">
        <f t="shared" si="1"/>
        <v>10118</v>
      </c>
      <c r="M16" s="18">
        <f t="shared" si="2"/>
        <v>-593.6200000000008</v>
      </c>
    </row>
    <row r="17" spans="1:13">
      <c r="A17" s="13" t="s">
        <v>30</v>
      </c>
      <c r="B17" s="13">
        <v>6064.83</v>
      </c>
      <c r="C17" s="13"/>
      <c r="D17" s="13">
        <v>758.98</v>
      </c>
      <c r="E17" s="13"/>
      <c r="F17" s="18">
        <v>1937.7</v>
      </c>
      <c r="G17" s="13">
        <f>G16</f>
        <v>0</v>
      </c>
      <c r="H17" s="13">
        <v>516.82000000000005</v>
      </c>
      <c r="I17" s="18">
        <f t="shared" si="3"/>
        <v>9278.33</v>
      </c>
      <c r="J17" s="18">
        <v>4841.26</v>
      </c>
      <c r="K17" s="13"/>
      <c r="L17" s="18">
        <f t="shared" si="1"/>
        <v>4841.26</v>
      </c>
      <c r="M17" s="18">
        <f t="shared" si="2"/>
        <v>4437.07</v>
      </c>
    </row>
    <row r="18" spans="1:13">
      <c r="A18" s="13" t="s">
        <v>31</v>
      </c>
      <c r="B18" s="13">
        <v>6064.83</v>
      </c>
      <c r="C18" s="13"/>
      <c r="D18" s="13">
        <v>952.88</v>
      </c>
      <c r="E18" s="13"/>
      <c r="F18" s="18">
        <v>2432.77</v>
      </c>
      <c r="G18" s="13">
        <f>G16</f>
        <v>0</v>
      </c>
      <c r="H18" s="13">
        <v>516.82000000000005</v>
      </c>
      <c r="I18" s="18">
        <f t="shared" si="3"/>
        <v>9967.2999999999993</v>
      </c>
      <c r="J18" s="18">
        <v>10447</v>
      </c>
      <c r="K18" s="13"/>
      <c r="L18" s="18">
        <f t="shared" si="1"/>
        <v>10447</v>
      </c>
      <c r="M18" s="18">
        <f t="shared" si="2"/>
        <v>-479.70000000000073</v>
      </c>
    </row>
    <row r="19" spans="1:13">
      <c r="A19" s="13" t="s">
        <v>44</v>
      </c>
      <c r="B19" s="13">
        <f>SUM(B7:B18)</f>
        <v>68975.91</v>
      </c>
      <c r="C19" s="13">
        <f t="shared" ref="C19:K19" si="4">SUM(C7:C15)</f>
        <v>0</v>
      </c>
      <c r="D19" s="13">
        <f>SUM(D7:D18)</f>
        <v>9946.4399999999987</v>
      </c>
      <c r="E19" s="13">
        <f t="shared" si="4"/>
        <v>0</v>
      </c>
      <c r="F19" s="18">
        <f>SUM(F7:F18)</f>
        <v>25341.550000000003</v>
      </c>
      <c r="G19" s="13">
        <f t="shared" si="4"/>
        <v>0</v>
      </c>
      <c r="H19" s="13">
        <f>SUM(H7:H18)</f>
        <v>6075.0099999999993</v>
      </c>
      <c r="I19" s="18">
        <f>SUM(I7:I18)</f>
        <v>110338.91000000002</v>
      </c>
      <c r="J19" s="13">
        <f>SUM(J6:J18)</f>
        <v>54413.15</v>
      </c>
      <c r="K19" s="13">
        <f t="shared" si="4"/>
        <v>0</v>
      </c>
      <c r="L19" s="13">
        <f>SUM(L7:L18)</f>
        <v>106115.78</v>
      </c>
      <c r="M19" s="18">
        <f>I19-J19</f>
        <v>55925.760000000017</v>
      </c>
    </row>
    <row r="20" spans="1:1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</row>
    <row r="21" spans="1:13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</row>
    <row r="22" spans="1:13">
      <c r="A22" s="54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9"/>
  <sheetViews>
    <sheetView topLeftCell="A4" workbookViewId="0">
      <selection activeCell="J19" sqref="J19"/>
    </sheetView>
  </sheetViews>
  <sheetFormatPr defaultRowHeight="15"/>
  <cols>
    <col min="9" max="9" width="9.7109375" customWidth="1"/>
    <col min="12" max="12" width="10.85546875" customWidth="1"/>
  </cols>
  <sheetData>
    <row r="1" spans="1:13">
      <c r="A1" s="72" t="s">
        <v>209</v>
      </c>
      <c r="B1" s="72"/>
      <c r="C1" s="72"/>
      <c r="D1" s="72"/>
      <c r="E1" s="72"/>
      <c r="F1" s="73" t="s">
        <v>50</v>
      </c>
      <c r="G1" s="73"/>
      <c r="H1" s="73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5</v>
      </c>
      <c r="B3" s="12"/>
      <c r="C3" s="12" t="s">
        <v>6</v>
      </c>
      <c r="D3" s="12">
        <v>867.5</v>
      </c>
      <c r="E3" s="13" t="s">
        <v>7</v>
      </c>
      <c r="F3" s="12"/>
      <c r="G3" s="72"/>
      <c r="H3" s="72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8</v>
      </c>
      <c r="B5" s="15" t="s">
        <v>9</v>
      </c>
      <c r="C5" s="16" t="s">
        <v>10</v>
      </c>
      <c r="D5" s="16" t="s">
        <v>11</v>
      </c>
      <c r="E5" s="16" t="s">
        <v>12</v>
      </c>
      <c r="F5" s="16" t="s">
        <v>34</v>
      </c>
      <c r="G5" s="16" t="s">
        <v>35</v>
      </c>
      <c r="H5" s="16" t="s">
        <v>15</v>
      </c>
      <c r="I5" s="16" t="s">
        <v>16</v>
      </c>
      <c r="J5" s="16" t="s">
        <v>17</v>
      </c>
      <c r="K5" s="16"/>
      <c r="L5" s="16" t="s">
        <v>37</v>
      </c>
      <c r="M5" s="17" t="s">
        <v>19</v>
      </c>
    </row>
    <row r="6" spans="1:13">
      <c r="A6" s="14"/>
      <c r="B6" s="15"/>
      <c r="C6" s="16"/>
      <c r="D6" s="16"/>
      <c r="E6" s="16"/>
      <c r="F6" s="16"/>
      <c r="G6" s="16"/>
      <c r="H6" s="16"/>
      <c r="I6" s="16"/>
      <c r="J6" s="16">
        <v>-21567.23</v>
      </c>
      <c r="K6" s="16"/>
      <c r="L6" s="16"/>
      <c r="M6" s="17"/>
    </row>
    <row r="7" spans="1:13">
      <c r="A7" s="13" t="s">
        <v>20</v>
      </c>
      <c r="B7" s="13">
        <v>6566.98</v>
      </c>
      <c r="C7" s="13"/>
      <c r="D7" s="13">
        <v>867.16</v>
      </c>
      <c r="E7" s="13"/>
      <c r="F7" s="18">
        <v>2208.34</v>
      </c>
      <c r="G7" s="18">
        <v>93.6</v>
      </c>
      <c r="H7" s="13">
        <v>607.25</v>
      </c>
      <c r="I7" s="18">
        <f>SUM(B7:H7)</f>
        <v>10343.33</v>
      </c>
      <c r="J7" s="18">
        <v>9356.7900000000009</v>
      </c>
      <c r="K7" s="13"/>
      <c r="L7" s="18">
        <f>SUM(J7:K7)</f>
        <v>9356.7900000000009</v>
      </c>
      <c r="M7" s="18">
        <f>I7-L7</f>
        <v>986.53999999999905</v>
      </c>
    </row>
    <row r="8" spans="1:13">
      <c r="A8" s="13" t="s">
        <v>21</v>
      </c>
      <c r="B8" s="13">
        <v>6566.98</v>
      </c>
      <c r="C8" s="13"/>
      <c r="D8" s="13">
        <v>1212.96</v>
      </c>
      <c r="E8" s="13"/>
      <c r="F8" s="18">
        <v>3088.96</v>
      </c>
      <c r="G8" s="18">
        <v>93.6</v>
      </c>
      <c r="H8" s="13">
        <v>607.25</v>
      </c>
      <c r="I8" s="18">
        <f>SUM(B8:H8)</f>
        <v>11569.75</v>
      </c>
      <c r="J8" s="18">
        <v>11117.23</v>
      </c>
      <c r="K8" s="13"/>
      <c r="L8" s="18">
        <f t="shared" ref="L8:L15" si="0">SUM(J8:K8)</f>
        <v>11117.23</v>
      </c>
      <c r="M8" s="18">
        <f t="shared" ref="M8:M18" si="1">I8-L8</f>
        <v>452.52000000000044</v>
      </c>
    </row>
    <row r="9" spans="1:13">
      <c r="A9" s="13" t="s">
        <v>22</v>
      </c>
      <c r="B9" s="13">
        <v>6566.98</v>
      </c>
      <c r="C9" s="13"/>
      <c r="D9" s="13">
        <v>1133.1600000000001</v>
      </c>
      <c r="E9" s="13"/>
      <c r="F9" s="18">
        <v>2885.74</v>
      </c>
      <c r="G9" s="18">
        <v>93.6</v>
      </c>
      <c r="H9" s="13">
        <v>607.25</v>
      </c>
      <c r="I9" s="18">
        <f>SUM(B9:H9)</f>
        <v>11286.73</v>
      </c>
      <c r="J9" s="18">
        <v>8618</v>
      </c>
      <c r="K9" s="13"/>
      <c r="L9" s="18">
        <f t="shared" si="0"/>
        <v>8618</v>
      </c>
      <c r="M9" s="18">
        <f t="shared" si="1"/>
        <v>2668.7299999999996</v>
      </c>
    </row>
    <row r="10" spans="1:13">
      <c r="A10" s="13" t="s">
        <v>23</v>
      </c>
      <c r="B10" s="13">
        <v>6566.98</v>
      </c>
      <c r="C10" s="13"/>
      <c r="D10" s="13">
        <v>1093.26</v>
      </c>
      <c r="E10" s="13"/>
      <c r="F10" s="18">
        <v>2784.13</v>
      </c>
      <c r="G10" s="18">
        <v>93.6</v>
      </c>
      <c r="H10" s="13">
        <v>607.25</v>
      </c>
      <c r="I10" s="18">
        <v>11145.22</v>
      </c>
      <c r="J10" s="18">
        <v>18303.23</v>
      </c>
      <c r="K10" s="13"/>
      <c r="L10" s="18">
        <f t="shared" si="0"/>
        <v>18303.23</v>
      </c>
      <c r="M10" s="18">
        <f t="shared" si="1"/>
        <v>-7158.01</v>
      </c>
    </row>
    <row r="11" spans="1:13">
      <c r="A11" s="13" t="s">
        <v>24</v>
      </c>
      <c r="B11" s="13">
        <v>6566.98</v>
      </c>
      <c r="C11" s="13"/>
      <c r="D11" s="13">
        <v>1119.8599999999999</v>
      </c>
      <c r="E11" s="13"/>
      <c r="F11" s="18">
        <v>2757.03</v>
      </c>
      <c r="G11" s="18">
        <v>93.6</v>
      </c>
      <c r="H11" s="13">
        <v>607.25</v>
      </c>
      <c r="I11" s="18">
        <f>SUM(B11:H11)</f>
        <v>11144.72</v>
      </c>
      <c r="J11" s="18">
        <v>9073.4599999999991</v>
      </c>
      <c r="K11" s="13"/>
      <c r="L11" s="18">
        <f t="shared" si="0"/>
        <v>9073.4599999999991</v>
      </c>
      <c r="M11" s="18">
        <f t="shared" si="1"/>
        <v>2071.2600000000002</v>
      </c>
    </row>
    <row r="12" spans="1:13">
      <c r="A12" s="13" t="s">
        <v>25</v>
      </c>
      <c r="B12" s="13">
        <v>6512.9</v>
      </c>
      <c r="C12" s="13"/>
      <c r="D12" s="13">
        <v>1199.6600000000001</v>
      </c>
      <c r="E12" s="13"/>
      <c r="F12" s="18">
        <v>3055.09</v>
      </c>
      <c r="G12" s="18">
        <v>93.62</v>
      </c>
      <c r="H12" s="13">
        <v>576.73</v>
      </c>
      <c r="I12" s="18">
        <f t="shared" ref="I12:I18" si="2">SUM(B12:H12)</f>
        <v>11438</v>
      </c>
      <c r="J12" s="18">
        <v>20452.349999999999</v>
      </c>
      <c r="K12" s="13"/>
      <c r="L12" s="18">
        <f t="shared" si="0"/>
        <v>20452.349999999999</v>
      </c>
      <c r="M12" s="18">
        <f t="shared" si="1"/>
        <v>-9014.3499999999985</v>
      </c>
    </row>
    <row r="13" spans="1:13">
      <c r="A13" s="13" t="s">
        <v>26</v>
      </c>
      <c r="B13" s="13">
        <v>6512.9</v>
      </c>
      <c r="C13" s="13"/>
      <c r="D13" s="13">
        <v>1226.78</v>
      </c>
      <c r="E13" s="13"/>
      <c r="F13" s="18">
        <v>3007.67</v>
      </c>
      <c r="G13" s="18">
        <v>93.62</v>
      </c>
      <c r="H13" s="13">
        <v>576.73</v>
      </c>
      <c r="I13" s="18">
        <f t="shared" si="2"/>
        <v>11417.699999999999</v>
      </c>
      <c r="J13" s="18">
        <v>10922.52</v>
      </c>
      <c r="K13" s="13"/>
      <c r="L13" s="18">
        <f t="shared" si="0"/>
        <v>10922.52</v>
      </c>
      <c r="M13" s="18">
        <f t="shared" si="1"/>
        <v>495.17999999999847</v>
      </c>
    </row>
    <row r="14" spans="1:13">
      <c r="A14" s="13" t="s">
        <v>27</v>
      </c>
      <c r="B14" s="13">
        <v>6843.77</v>
      </c>
      <c r="C14" s="13"/>
      <c r="D14" s="13">
        <v>1354.53</v>
      </c>
      <c r="E14" s="13"/>
      <c r="F14" s="18">
        <v>3482.18</v>
      </c>
      <c r="G14" s="23">
        <v>93.62</v>
      </c>
      <c r="H14" s="13">
        <v>601.46</v>
      </c>
      <c r="I14" s="18">
        <f t="shared" si="2"/>
        <v>12375.560000000001</v>
      </c>
      <c r="J14" s="18">
        <v>15658.6</v>
      </c>
      <c r="K14" s="13"/>
      <c r="L14" s="18">
        <f t="shared" si="0"/>
        <v>15658.6</v>
      </c>
      <c r="M14" s="18">
        <f t="shared" si="1"/>
        <v>-3283.0399999999991</v>
      </c>
    </row>
    <row r="15" spans="1:13">
      <c r="A15" s="13" t="s">
        <v>28</v>
      </c>
      <c r="B15" s="13">
        <v>6843.77</v>
      </c>
      <c r="C15" s="13"/>
      <c r="D15" s="13">
        <v>1562.28</v>
      </c>
      <c r="E15" s="13"/>
      <c r="F15" s="18">
        <v>4001.38</v>
      </c>
      <c r="G15" s="18">
        <v>93.62</v>
      </c>
      <c r="H15" s="13">
        <v>601.46</v>
      </c>
      <c r="I15" s="18">
        <f t="shared" si="2"/>
        <v>13102.510000000002</v>
      </c>
      <c r="J15" s="18">
        <v>14985.44</v>
      </c>
      <c r="K15" s="13"/>
      <c r="L15" s="18">
        <f t="shared" si="0"/>
        <v>14985.44</v>
      </c>
      <c r="M15" s="18">
        <f t="shared" si="1"/>
        <v>-1882.9299999999985</v>
      </c>
    </row>
    <row r="16" spans="1:13">
      <c r="A16" s="13" t="s">
        <v>29</v>
      </c>
      <c r="B16" s="13">
        <v>6843.77</v>
      </c>
      <c r="C16" s="13"/>
      <c r="D16" s="13">
        <v>1465.33</v>
      </c>
      <c r="E16" s="13"/>
      <c r="F16" s="18">
        <v>3741.06</v>
      </c>
      <c r="G16" s="18">
        <v>93.62</v>
      </c>
      <c r="H16" s="13">
        <v>601.46</v>
      </c>
      <c r="I16" s="18">
        <f t="shared" si="2"/>
        <v>12745.240000000002</v>
      </c>
      <c r="J16" s="18">
        <v>12746.33</v>
      </c>
      <c r="K16" s="13"/>
      <c r="L16" s="18">
        <f>J16+K16</f>
        <v>12746.33</v>
      </c>
      <c r="M16" s="18">
        <f t="shared" si="1"/>
        <v>-1.0899999999983265</v>
      </c>
    </row>
    <row r="17" spans="1:13">
      <c r="A17" s="13" t="s">
        <v>30</v>
      </c>
      <c r="B17" s="13">
        <v>6843.77</v>
      </c>
      <c r="C17" s="13"/>
      <c r="D17" s="13">
        <v>1216.03</v>
      </c>
      <c r="E17" s="13"/>
      <c r="F17" s="18">
        <v>3104.58</v>
      </c>
      <c r="G17" s="18">
        <v>93.62</v>
      </c>
      <c r="H17" s="13">
        <v>601.46</v>
      </c>
      <c r="I17" s="18">
        <f t="shared" si="2"/>
        <v>11859.460000000003</v>
      </c>
      <c r="J17" s="18">
        <v>9683.6200000000008</v>
      </c>
      <c r="K17" s="13"/>
      <c r="L17" s="18">
        <f>J17+K17</f>
        <v>9683.6200000000008</v>
      </c>
      <c r="M17" s="18">
        <f t="shared" si="1"/>
        <v>2175.840000000002</v>
      </c>
    </row>
    <row r="18" spans="1:13">
      <c r="A18" s="13" t="s">
        <v>31</v>
      </c>
      <c r="B18" s="13">
        <v>6843.77</v>
      </c>
      <c r="C18" s="13"/>
      <c r="D18" s="13">
        <v>1312.98</v>
      </c>
      <c r="E18" s="13"/>
      <c r="F18" s="18">
        <v>3352.1</v>
      </c>
      <c r="G18" s="18">
        <v>93.62</v>
      </c>
      <c r="H18" s="13">
        <v>601.46</v>
      </c>
      <c r="I18" s="18">
        <f t="shared" si="2"/>
        <v>12203.93</v>
      </c>
      <c r="J18" s="18">
        <v>13020.25</v>
      </c>
      <c r="K18" s="13"/>
      <c r="L18" s="18">
        <f>J18+K18</f>
        <v>13020.25</v>
      </c>
      <c r="M18" s="18">
        <f t="shared" si="1"/>
        <v>-816.31999999999971</v>
      </c>
    </row>
    <row r="19" spans="1:13">
      <c r="A19" s="19" t="s">
        <v>32</v>
      </c>
      <c r="B19" s="13">
        <f>SUM(B7:B18)</f>
        <v>80079.550000000017</v>
      </c>
      <c r="C19" s="13">
        <f>SUM(C7:C15)</f>
        <v>0</v>
      </c>
      <c r="D19" s="13">
        <f>SUM(D7:D18)</f>
        <v>14763.99</v>
      </c>
      <c r="E19" s="13">
        <f>SUM(E7:E15)</f>
        <v>0</v>
      </c>
      <c r="F19" s="13">
        <f>SUM(F7:F18)</f>
        <v>37468.26</v>
      </c>
      <c r="G19" s="18">
        <f>SUM(G7:G18)</f>
        <v>1123.3400000000001</v>
      </c>
      <c r="H19" s="13">
        <f>SUM(H7:H18)</f>
        <v>7197.01</v>
      </c>
      <c r="I19" s="18">
        <f>SUM(I7:I18)</f>
        <v>140632.15</v>
      </c>
      <c r="J19" s="13">
        <f>SUM(J6:J18)</f>
        <v>132370.59</v>
      </c>
      <c r="K19" s="13">
        <f>SUM(K7:K15)</f>
        <v>0</v>
      </c>
      <c r="L19" s="18">
        <f>SUM(L7:L18)</f>
        <v>153937.82</v>
      </c>
      <c r="M19" s="18">
        <f>I19-J19</f>
        <v>8261.5599999999977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72</vt:i4>
      </vt:variant>
    </vt:vector>
  </HeadingPairs>
  <TitlesOfParts>
    <vt:vector size="72" baseType="lpstr">
      <vt:lpstr>Молодежная 28</vt:lpstr>
      <vt:lpstr>Дружбы 22а</vt:lpstr>
      <vt:lpstr>Дружбы 22</vt:lpstr>
      <vt:lpstr>Дружбы 24</vt:lpstr>
      <vt:lpstr>Дружбы 26</vt:lpstr>
      <vt:lpstr>Комс 34</vt:lpstr>
      <vt:lpstr>Комс 37</vt:lpstr>
      <vt:lpstr>комс 39</vt:lpstr>
      <vt:lpstr>комс 40-1</vt:lpstr>
      <vt:lpstr>комс 40</vt:lpstr>
      <vt:lpstr>комс 41</vt:lpstr>
      <vt:lpstr>комс 42</vt:lpstr>
      <vt:lpstr>комс 43</vt:lpstr>
      <vt:lpstr>комс 45</vt:lpstr>
      <vt:lpstr>комс 47</vt:lpstr>
      <vt:lpstr>комс 32</vt:lpstr>
      <vt:lpstr>комс 45-1</vt:lpstr>
      <vt:lpstr>красноарм 125-1</vt:lpstr>
      <vt:lpstr>красноарм 22</vt:lpstr>
      <vt:lpstr>красноарм 50</vt:lpstr>
      <vt:lpstr>красноарм 54</vt:lpstr>
      <vt:lpstr>красноарм 55</vt:lpstr>
      <vt:lpstr>красноарм 63</vt:lpstr>
      <vt:lpstr>красноарм 65</vt:lpstr>
      <vt:lpstr>красноарм 125</vt:lpstr>
      <vt:lpstr>красноарм 127</vt:lpstr>
      <vt:lpstr>красноарм 129</vt:lpstr>
      <vt:lpstr>ленинская 109</vt:lpstr>
      <vt:lpstr>ленинская 111</vt:lpstr>
      <vt:lpstr>ленинская 130</vt:lpstr>
      <vt:lpstr>механиз 4</vt:lpstr>
      <vt:lpstr>мира 31</vt:lpstr>
      <vt:lpstr>мира 33</vt:lpstr>
      <vt:lpstr>мира 34</vt:lpstr>
      <vt:lpstr>мира 34-1</vt:lpstr>
      <vt:lpstr>мира 36</vt:lpstr>
      <vt:lpstr>мира 36-1</vt:lpstr>
      <vt:lpstr>мира 38</vt:lpstr>
      <vt:lpstr>мира 40</vt:lpstr>
      <vt:lpstr>мира 42</vt:lpstr>
      <vt:lpstr>мира 42-1</vt:lpstr>
      <vt:lpstr>мира 44</vt:lpstr>
      <vt:lpstr>мира 44-1</vt:lpstr>
      <vt:lpstr>мира 44-2</vt:lpstr>
      <vt:lpstr>Мира 46</vt:lpstr>
      <vt:lpstr>мира 46-1</vt:lpstr>
      <vt:lpstr>Мира 46-2</vt:lpstr>
      <vt:lpstr>Октяб 7</vt:lpstr>
      <vt:lpstr>парковый 3</vt:lpstr>
      <vt:lpstr>парковый 4</vt:lpstr>
      <vt:lpstr>пионер 36</vt:lpstr>
      <vt:lpstr>пионер 37</vt:lpstr>
      <vt:lpstr>пионер 39</vt:lpstr>
      <vt:lpstr>пионер 41</vt:lpstr>
      <vt:lpstr>пожар 9</vt:lpstr>
      <vt:lpstr>пожар 11</vt:lpstr>
      <vt:lpstr>пожар 14</vt:lpstr>
      <vt:lpstr>сов 128</vt:lpstr>
      <vt:lpstr>сов 131</vt:lpstr>
      <vt:lpstr>сов 128 б</vt:lpstr>
      <vt:lpstr>труда 11</vt:lpstr>
      <vt:lpstr>труда 12</vt:lpstr>
      <vt:lpstr>Центр 1</vt:lpstr>
      <vt:lpstr>центр 2</vt:lpstr>
      <vt:lpstr>Центр 2 а</vt:lpstr>
      <vt:lpstr>сводная таблица</vt:lpstr>
      <vt:lpstr>Центр 5 а</vt:lpstr>
      <vt:lpstr>школ 8 а</vt:lpstr>
      <vt:lpstr>юбил 1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2015-01-15T09:13:38Z</cp:lastPrinted>
  <dcterms:created xsi:type="dcterms:W3CDTF">2006-09-28T05:33:49Z</dcterms:created>
  <dcterms:modified xsi:type="dcterms:W3CDTF">2015-03-31T05:35:08Z</dcterms:modified>
</cp:coreProperties>
</file>