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39" firstSheet="54" activeTab="54"/>
  </bookViews>
  <sheets>
    <sheet name="Молодежная 28" sheetId="1" r:id="rId1"/>
    <sheet name="Дружбы 22а" sheetId="2" r:id="rId2"/>
    <sheet name="Дружбы 22" sheetId="3" r:id="rId3"/>
    <sheet name="Дружбы 24" sheetId="4" r:id="rId4"/>
    <sheet name="Дружбы 26" sheetId="5" r:id="rId5"/>
    <sheet name="Комс 34" sheetId="6" r:id="rId6"/>
    <sheet name="Комс 37" sheetId="7" r:id="rId7"/>
    <sheet name="комс 39" sheetId="8" r:id="rId8"/>
    <sheet name="комс 40-1" sheetId="9" r:id="rId9"/>
    <sheet name="комс 40" sheetId="10" r:id="rId10"/>
    <sheet name="комс 41" sheetId="11" r:id="rId11"/>
    <sheet name="комс 42" sheetId="12" r:id="rId12"/>
    <sheet name="комс 43" sheetId="13" r:id="rId13"/>
    <sheet name="комс 45" sheetId="14" r:id="rId14"/>
    <sheet name="комс 47" sheetId="15" r:id="rId15"/>
    <sheet name="комс 32" sheetId="16" r:id="rId16"/>
    <sheet name="комс 45-1" sheetId="17" r:id="rId17"/>
    <sheet name="красноарм 125-1" sheetId="18" r:id="rId18"/>
    <sheet name="красноарм 22" sheetId="19" r:id="rId19"/>
    <sheet name="красноарм 50" sheetId="20" r:id="rId20"/>
    <sheet name="красноарм 54" sheetId="21" r:id="rId21"/>
    <sheet name="красноарм 55" sheetId="22" r:id="rId22"/>
    <sheet name="красноарм 63" sheetId="23" r:id="rId23"/>
    <sheet name="красноарм 65" sheetId="24" r:id="rId24"/>
    <sheet name="красноарм 125" sheetId="25" r:id="rId25"/>
    <sheet name="красноарм 127" sheetId="26" r:id="rId26"/>
    <sheet name="красноарм 129" sheetId="27" r:id="rId27"/>
    <sheet name="ленинская 109" sheetId="28" r:id="rId28"/>
    <sheet name="ленинская 111" sheetId="29" r:id="rId29"/>
    <sheet name="ленинская 130" sheetId="30" r:id="rId30"/>
    <sheet name="механиз 4" sheetId="31" r:id="rId31"/>
    <sheet name="мира 31" sheetId="32" r:id="rId32"/>
    <sheet name="мира 33" sheetId="33" r:id="rId33"/>
    <sheet name="мира 34" sheetId="34" r:id="rId34"/>
    <sheet name="мира 34-1" sheetId="35" r:id="rId35"/>
    <sheet name="мира 36" sheetId="36" r:id="rId36"/>
    <sheet name="мира 36-1" sheetId="37" r:id="rId37"/>
    <sheet name="мира 38" sheetId="38" r:id="rId38"/>
    <sheet name="мира 40" sheetId="39" r:id="rId39"/>
    <sheet name="мира 42" sheetId="40" r:id="rId40"/>
    <sheet name="мира 42-1" sheetId="41" r:id="rId41"/>
    <sheet name="мира 44" sheetId="42" r:id="rId42"/>
    <sheet name="мира 44-1" sheetId="43" r:id="rId43"/>
    <sheet name="мира 44-2" sheetId="44" r:id="rId44"/>
    <sheet name="Мира 46" sheetId="45" r:id="rId45"/>
    <sheet name="мира 46-1" sheetId="46" r:id="rId46"/>
    <sheet name="Мира 46-2" sheetId="47" r:id="rId47"/>
    <sheet name="Октяб 7" sheetId="48" r:id="rId48"/>
    <sheet name="парковый 3" sheetId="49" r:id="rId49"/>
    <sheet name="парковый 4" sheetId="50" r:id="rId50"/>
    <sheet name="пионер 36" sheetId="51" r:id="rId51"/>
    <sheet name="пионер 37" sheetId="52" r:id="rId52"/>
    <sheet name="пионер 39" sheetId="53" r:id="rId53"/>
    <sheet name="пионер 41" sheetId="54" r:id="rId54"/>
    <sheet name="сводная таблица" sheetId="69" r:id="rId55"/>
  </sheets>
  <calcPr calcId="114210" refMode="R1C1"/>
</workbook>
</file>

<file path=xl/calcChain.xml><?xml version="1.0" encoding="utf-8"?>
<calcChain xmlns="http://schemas.openxmlformats.org/spreadsheetml/2006/main">
  <c r="E77" i="69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K7"/>
  <c r="J7"/>
  <c r="J62"/>
  <c r="K61"/>
  <c r="J61"/>
  <c r="K63"/>
  <c r="C77"/>
  <c r="L77"/>
  <c r="J1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2"/>
  <c r="K64"/>
  <c r="K65"/>
  <c r="K66"/>
  <c r="K67"/>
  <c r="K68"/>
  <c r="K69"/>
  <c r="K70"/>
  <c r="K71"/>
  <c r="K72"/>
  <c r="K73"/>
  <c r="K74"/>
  <c r="K76"/>
  <c r="K77"/>
  <c r="J76"/>
  <c r="J75"/>
  <c r="J74"/>
  <c r="J73"/>
  <c r="J72"/>
  <c r="J71"/>
  <c r="J70"/>
  <c r="J69"/>
  <c r="J68"/>
  <c r="J67"/>
  <c r="J66"/>
  <c r="J65"/>
  <c r="J64"/>
  <c r="J63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2"/>
  <c r="J11"/>
  <c r="J10"/>
  <c r="J9"/>
  <c r="J8"/>
  <c r="J77"/>
  <c r="I77"/>
  <c r="H77"/>
  <c r="F77"/>
  <c r="D77"/>
  <c r="M18" i="32"/>
  <c r="M18" i="21"/>
  <c r="M18" i="10"/>
  <c r="M15" i="9"/>
  <c r="M16"/>
  <c r="M17"/>
  <c r="M18"/>
  <c r="M6" i="36"/>
  <c r="I13" i="13"/>
  <c r="M6" i="54"/>
  <c r="L7"/>
  <c r="M7"/>
  <c r="L8"/>
  <c r="M8"/>
  <c r="L9"/>
  <c r="M9"/>
  <c r="G10"/>
  <c r="H10"/>
  <c r="H11"/>
  <c r="H12"/>
  <c r="H13"/>
  <c r="H14"/>
  <c r="H15"/>
  <c r="H16"/>
  <c r="H17"/>
  <c r="L10"/>
  <c r="M10"/>
  <c r="G11"/>
  <c r="G12"/>
  <c r="G13"/>
  <c r="G14"/>
  <c r="G15"/>
  <c r="G16"/>
  <c r="G17"/>
  <c r="L11"/>
  <c r="M11"/>
  <c r="L12"/>
  <c r="M12"/>
  <c r="L13"/>
  <c r="M13"/>
  <c r="L14"/>
  <c r="M14"/>
  <c r="L15"/>
  <c r="M15"/>
  <c r="L16"/>
  <c r="M16"/>
  <c r="L17"/>
  <c r="M17"/>
  <c r="K18"/>
  <c r="L18"/>
  <c r="J18" i="33"/>
  <c r="L17"/>
  <c r="G17"/>
  <c r="F18"/>
  <c r="D18"/>
  <c r="B17"/>
  <c r="H17" i="32"/>
  <c r="F18"/>
  <c r="D18"/>
  <c r="B17"/>
  <c r="I17"/>
  <c r="M17"/>
  <c r="L17" i="31"/>
  <c r="D18"/>
  <c r="J18" i="30"/>
  <c r="L17"/>
  <c r="M17"/>
  <c r="D18"/>
  <c r="L17" i="29"/>
  <c r="L17" i="28"/>
  <c r="D18"/>
  <c r="J18" i="17"/>
  <c r="L17"/>
  <c r="F18"/>
  <c r="D18"/>
  <c r="B16"/>
  <c r="J18" i="16"/>
  <c r="L17"/>
  <c r="D18"/>
  <c r="B17"/>
  <c r="J18" i="15"/>
  <c r="L17"/>
  <c r="F18"/>
  <c r="B17"/>
  <c r="J18" i="14"/>
  <c r="L17"/>
  <c r="F18"/>
  <c r="D18"/>
  <c r="B17"/>
  <c r="J18" i="13"/>
  <c r="L17"/>
  <c r="D18"/>
  <c r="B17"/>
  <c r="J18" i="12"/>
  <c r="L17"/>
  <c r="D18"/>
  <c r="J18" i="11"/>
  <c r="L17"/>
  <c r="F18"/>
  <c r="D18"/>
  <c r="L17" i="10"/>
  <c r="M17"/>
  <c r="J18" i="9"/>
  <c r="G17"/>
  <c r="F18"/>
  <c r="J18" i="8"/>
  <c r="L17"/>
  <c r="F18"/>
  <c r="D18"/>
  <c r="J18" i="7"/>
  <c r="L17"/>
  <c r="F18"/>
  <c r="D18"/>
  <c r="J18" i="6"/>
  <c r="L17"/>
  <c r="F18"/>
  <c r="D18"/>
  <c r="L17" i="5"/>
  <c r="F18"/>
  <c r="B17"/>
  <c r="J18" i="4"/>
  <c r="L17"/>
  <c r="F18"/>
  <c r="D18"/>
  <c r="B17"/>
  <c r="L17" i="3"/>
  <c r="F18"/>
  <c r="J18" i="2"/>
  <c r="L17"/>
  <c r="F18"/>
  <c r="L17" i="1"/>
  <c r="F18"/>
  <c r="L17" i="27"/>
  <c r="F18"/>
  <c r="D18"/>
  <c r="J18" i="26"/>
  <c r="L17"/>
  <c r="F18"/>
  <c r="D18"/>
  <c r="B17"/>
  <c r="L17" i="25"/>
  <c r="F18"/>
  <c r="D18"/>
  <c r="B17"/>
  <c r="L17" i="24"/>
  <c r="D18"/>
  <c r="B17"/>
  <c r="L17" i="23"/>
  <c r="D18"/>
  <c r="B17"/>
  <c r="L17" i="22"/>
  <c r="B16"/>
  <c r="L17" i="21"/>
  <c r="M17"/>
  <c r="B17"/>
  <c r="J18" i="20"/>
  <c r="L17"/>
  <c r="D18"/>
  <c r="B17"/>
  <c r="J18" i="19"/>
  <c r="L17"/>
  <c r="F18"/>
  <c r="D18"/>
  <c r="B17"/>
  <c r="J18" i="18"/>
  <c r="L17"/>
  <c r="F18"/>
  <c r="D18"/>
  <c r="B17"/>
  <c r="J18" i="38"/>
  <c r="L17"/>
  <c r="D18"/>
  <c r="L17" i="37"/>
  <c r="F18"/>
  <c r="G17"/>
  <c r="J18" i="36"/>
  <c r="L17"/>
  <c r="F18"/>
  <c r="D18"/>
  <c r="J18" i="35"/>
  <c r="L17"/>
  <c r="G17"/>
  <c r="J18" i="34"/>
  <c r="L17"/>
  <c r="D18"/>
  <c r="B17"/>
  <c r="J18" i="46"/>
  <c r="L17"/>
  <c r="F18"/>
  <c r="D18"/>
  <c r="J18" i="45"/>
  <c r="F18"/>
  <c r="D18"/>
  <c r="J18" i="44"/>
  <c r="L17"/>
  <c r="F18"/>
  <c r="D18"/>
  <c r="J18" i="43"/>
  <c r="L17"/>
  <c r="F18"/>
  <c r="D18"/>
  <c r="J18" i="42"/>
  <c r="L17"/>
  <c r="F18"/>
  <c r="D18"/>
  <c r="L17" i="41"/>
  <c r="J18" i="40"/>
  <c r="L17"/>
  <c r="F18"/>
  <c r="J18" i="39"/>
  <c r="L17"/>
  <c r="F18"/>
  <c r="B15" i="54"/>
  <c r="L17" i="53"/>
  <c r="L16"/>
  <c r="L15"/>
  <c r="F18"/>
  <c r="D18"/>
  <c r="L17" i="52"/>
  <c r="L16"/>
  <c r="L15"/>
  <c r="B16"/>
  <c r="B17"/>
  <c r="L17" i="51"/>
  <c r="M17"/>
  <c r="L16"/>
  <c r="M16"/>
  <c r="L15"/>
  <c r="M15"/>
  <c r="F18"/>
  <c r="J18" i="47"/>
  <c r="D18"/>
  <c r="L17" i="50"/>
  <c r="L16"/>
  <c r="D18"/>
  <c r="L15"/>
  <c r="B16"/>
  <c r="I16"/>
  <c r="M16"/>
  <c r="J18" i="49"/>
  <c r="L17"/>
  <c r="L16"/>
  <c r="L15"/>
  <c r="D18"/>
  <c r="J18" i="48"/>
  <c r="L17"/>
  <c r="L16"/>
  <c r="L15"/>
  <c r="F18"/>
  <c r="L16" i="46"/>
  <c r="L15"/>
  <c r="L16" i="44"/>
  <c r="L15"/>
  <c r="I7"/>
  <c r="B15"/>
  <c r="B17"/>
  <c r="L16" i="43"/>
  <c r="L15"/>
  <c r="L16" i="42"/>
  <c r="L15"/>
  <c r="C18" i="41"/>
  <c r="L16"/>
  <c r="L15"/>
  <c r="L16" i="40"/>
  <c r="L15"/>
  <c r="L16" i="39"/>
  <c r="L15"/>
  <c r="L16" i="38"/>
  <c r="L15"/>
  <c r="L16" i="37"/>
  <c r="L15"/>
  <c r="G15"/>
  <c r="G16"/>
  <c r="L16" i="36"/>
  <c r="L15"/>
  <c r="L16" i="35"/>
  <c r="L15"/>
  <c r="G15"/>
  <c r="G16"/>
  <c r="L16" i="34"/>
  <c r="L15"/>
  <c r="B16"/>
  <c r="B15"/>
  <c r="L16" i="33"/>
  <c r="L15"/>
  <c r="G15"/>
  <c r="G16"/>
  <c r="B15"/>
  <c r="B16"/>
  <c r="H15" i="32"/>
  <c r="H16"/>
  <c r="I15"/>
  <c r="M15"/>
  <c r="B16"/>
  <c r="I16"/>
  <c r="M16"/>
  <c r="L16" i="31"/>
  <c r="L15"/>
  <c r="L16" i="30"/>
  <c r="M16"/>
  <c r="L15"/>
  <c r="M15"/>
  <c r="L14"/>
  <c r="M14"/>
  <c r="L16" i="29"/>
  <c r="L15"/>
  <c r="L16" i="28"/>
  <c r="L15"/>
  <c r="L16" i="27"/>
  <c r="L15"/>
  <c r="L16" i="26"/>
  <c r="L15"/>
  <c r="B15"/>
  <c r="B16"/>
  <c r="L16" i="25"/>
  <c r="L15"/>
  <c r="H15"/>
  <c r="H17"/>
  <c r="B15"/>
  <c r="I15"/>
  <c r="M15"/>
  <c r="B16"/>
  <c r="L16" i="24"/>
  <c r="L15"/>
  <c r="B15"/>
  <c r="B16"/>
  <c r="L16" i="23"/>
  <c r="L15"/>
  <c r="B15"/>
  <c r="B16"/>
  <c r="L16" i="22"/>
  <c r="L15"/>
  <c r="B15"/>
  <c r="B17"/>
  <c r="L16" i="21"/>
  <c r="M16"/>
  <c r="L15"/>
  <c r="M15"/>
  <c r="B15"/>
  <c r="B16"/>
  <c r="L16" i="20"/>
  <c r="L15"/>
  <c r="B15"/>
  <c r="B16"/>
  <c r="L16" i="19"/>
  <c r="L15"/>
  <c r="B15"/>
  <c r="B16"/>
  <c r="L16" i="18"/>
  <c r="L15"/>
  <c r="B15"/>
  <c r="B16"/>
  <c r="L16" i="17"/>
  <c r="L15"/>
  <c r="B15"/>
  <c r="B17"/>
  <c r="L16" i="16"/>
  <c r="L15"/>
  <c r="B15"/>
  <c r="B16"/>
  <c r="L16" i="15"/>
  <c r="L15"/>
  <c r="B15"/>
  <c r="B16"/>
  <c r="L16" i="14"/>
  <c r="L15"/>
  <c r="B15"/>
  <c r="B16"/>
  <c r="L16" i="13"/>
  <c r="M16"/>
  <c r="L15"/>
  <c r="M15"/>
  <c r="B15"/>
  <c r="B16"/>
  <c r="L16" i="12"/>
  <c r="M16"/>
  <c r="L15"/>
  <c r="M15"/>
  <c r="L16" i="11"/>
  <c r="L15"/>
  <c r="L16" i="10"/>
  <c r="M16"/>
  <c r="L16" i="8"/>
  <c r="L15"/>
  <c r="L16" i="7"/>
  <c r="L15"/>
  <c r="H15"/>
  <c r="H17"/>
  <c r="L16" i="6"/>
  <c r="L15"/>
  <c r="L16" i="5"/>
  <c r="L15"/>
  <c r="B15"/>
  <c r="B16"/>
  <c r="L16" i="4"/>
  <c r="L15"/>
  <c r="B15"/>
  <c r="B16"/>
  <c r="L16" i="3"/>
  <c r="L15"/>
  <c r="L16" i="2"/>
  <c r="L15"/>
  <c r="M17" i="1"/>
  <c r="L16"/>
  <c r="L15"/>
  <c r="M15"/>
  <c r="E18" i="51"/>
  <c r="C18"/>
  <c r="K18"/>
  <c r="I7" i="47"/>
  <c r="I7" i="36"/>
  <c r="C18" i="32"/>
  <c r="E18"/>
  <c r="E18" i="54"/>
  <c r="C18"/>
  <c r="K18" i="53"/>
  <c r="E18"/>
  <c r="C18"/>
  <c r="L14"/>
  <c r="L13"/>
  <c r="L12"/>
  <c r="L11"/>
  <c r="L10"/>
  <c r="L9"/>
  <c r="L8"/>
  <c r="L7"/>
  <c r="L6"/>
  <c r="L18"/>
  <c r="M6"/>
  <c r="L14" i="52"/>
  <c r="L13"/>
  <c r="L12"/>
  <c r="L11"/>
  <c r="L10"/>
  <c r="L9"/>
  <c r="L8"/>
  <c r="L7"/>
  <c r="G7"/>
  <c r="L6"/>
  <c r="L14" i="51"/>
  <c r="M14"/>
  <c r="L13"/>
  <c r="M13"/>
  <c r="L12"/>
  <c r="L11"/>
  <c r="L10"/>
  <c r="L9"/>
  <c r="L8"/>
  <c r="L7"/>
  <c r="G7"/>
  <c r="L6"/>
  <c r="M6"/>
  <c r="K18" i="50"/>
  <c r="E18"/>
  <c r="C18"/>
  <c r="L14"/>
  <c r="L13"/>
  <c r="L12"/>
  <c r="L11"/>
  <c r="L10"/>
  <c r="L9"/>
  <c r="L8"/>
  <c r="L7"/>
  <c r="G7"/>
  <c r="I7"/>
  <c r="M7"/>
  <c r="L6"/>
  <c r="L18"/>
  <c r="K18" i="49"/>
  <c r="E18"/>
  <c r="C18"/>
  <c r="L14"/>
  <c r="L13"/>
  <c r="L12"/>
  <c r="L11"/>
  <c r="L10"/>
  <c r="L9"/>
  <c r="L8"/>
  <c r="L7"/>
  <c r="G7"/>
  <c r="G8"/>
  <c r="G9"/>
  <c r="L6"/>
  <c r="L18"/>
  <c r="M6"/>
  <c r="K18" i="48"/>
  <c r="C18"/>
  <c r="L14"/>
  <c r="L13"/>
  <c r="L12"/>
  <c r="L11"/>
  <c r="L10"/>
  <c r="L9"/>
  <c r="L8"/>
  <c r="L7"/>
  <c r="G7"/>
  <c r="I7"/>
  <c r="M7"/>
  <c r="L6"/>
  <c r="L18"/>
  <c r="M6"/>
  <c r="K18" i="47"/>
  <c r="E18"/>
  <c r="C13"/>
  <c r="C18"/>
  <c r="L12"/>
  <c r="L11"/>
  <c r="L10"/>
  <c r="L9"/>
  <c r="L8"/>
  <c r="L7"/>
  <c r="L6"/>
  <c r="M6"/>
  <c r="K18" i="46"/>
  <c r="C18"/>
  <c r="L14"/>
  <c r="L13"/>
  <c r="L12"/>
  <c r="L11"/>
  <c r="L10"/>
  <c r="L9"/>
  <c r="L8"/>
  <c r="L7"/>
  <c r="L6"/>
  <c r="L18"/>
  <c r="E18" i="45"/>
  <c r="K13"/>
  <c r="K18"/>
  <c r="C13"/>
  <c r="C18"/>
  <c r="L12"/>
  <c r="L11"/>
  <c r="L10"/>
  <c r="L9"/>
  <c r="L8"/>
  <c r="L7"/>
  <c r="L6"/>
  <c r="K18" i="44"/>
  <c r="C18"/>
  <c r="L14"/>
  <c r="L13"/>
  <c r="L12"/>
  <c r="L11"/>
  <c r="L10"/>
  <c r="L9"/>
  <c r="L8"/>
  <c r="L7"/>
  <c r="G10"/>
  <c r="G11"/>
  <c r="G12"/>
  <c r="G13"/>
  <c r="I8"/>
  <c r="M8"/>
  <c r="L6"/>
  <c r="L18"/>
  <c r="M6"/>
  <c r="K18" i="43"/>
  <c r="C18"/>
  <c r="L14"/>
  <c r="L13"/>
  <c r="L12"/>
  <c r="L11"/>
  <c r="L10"/>
  <c r="L9"/>
  <c r="L8"/>
  <c r="L7"/>
  <c r="L6"/>
  <c r="L18"/>
  <c r="K18" i="42"/>
  <c r="E18"/>
  <c r="C18"/>
  <c r="L14"/>
  <c r="L13"/>
  <c r="L12"/>
  <c r="L11"/>
  <c r="L10"/>
  <c r="L9"/>
  <c r="L8"/>
  <c r="L7"/>
  <c r="L6"/>
  <c r="L18"/>
  <c r="L14" i="41"/>
  <c r="L13"/>
  <c r="L12"/>
  <c r="L11"/>
  <c r="L10"/>
  <c r="L9"/>
  <c r="L8"/>
  <c r="L7"/>
  <c r="L6"/>
  <c r="K18" i="40"/>
  <c r="E18"/>
  <c r="C18"/>
  <c r="L14"/>
  <c r="L13"/>
  <c r="L12"/>
  <c r="L11"/>
  <c r="L10"/>
  <c r="L9"/>
  <c r="L8"/>
  <c r="L7"/>
  <c r="L6"/>
  <c r="L18"/>
  <c r="K18" i="39"/>
  <c r="E18"/>
  <c r="C18"/>
  <c r="L14"/>
  <c r="L13"/>
  <c r="L12"/>
  <c r="L11"/>
  <c r="L10"/>
  <c r="L9"/>
  <c r="L8"/>
  <c r="L7"/>
  <c r="L6"/>
  <c r="L18"/>
  <c r="K18" i="38"/>
  <c r="E18"/>
  <c r="C18"/>
  <c r="L14"/>
  <c r="L13"/>
  <c r="L12"/>
  <c r="L11"/>
  <c r="G17"/>
  <c r="L10"/>
  <c r="G16"/>
  <c r="L9"/>
  <c r="G15"/>
  <c r="L8"/>
  <c r="L7"/>
  <c r="K18" i="37"/>
  <c r="E18"/>
  <c r="C18"/>
  <c r="L14"/>
  <c r="L13"/>
  <c r="L12"/>
  <c r="L11"/>
  <c r="L10"/>
  <c r="L9"/>
  <c r="L8"/>
  <c r="L7"/>
  <c r="L6"/>
  <c r="L18"/>
  <c r="K18" i="36"/>
  <c r="E18"/>
  <c r="C18"/>
  <c r="L14"/>
  <c r="L13"/>
  <c r="L12"/>
  <c r="L11"/>
  <c r="L10"/>
  <c r="L9"/>
  <c r="L8"/>
  <c r="L7"/>
  <c r="L18"/>
  <c r="K18" i="35"/>
  <c r="E18"/>
  <c r="C18"/>
  <c r="L14"/>
  <c r="L13"/>
  <c r="L12"/>
  <c r="L11"/>
  <c r="L10"/>
  <c r="L9"/>
  <c r="L8"/>
  <c r="L7"/>
  <c r="L6"/>
  <c r="L18"/>
  <c r="K18" i="34"/>
  <c r="E18"/>
  <c r="C18"/>
  <c r="L14"/>
  <c r="L13"/>
  <c r="L12"/>
  <c r="L11"/>
  <c r="L10"/>
  <c r="L9"/>
  <c r="L8"/>
  <c r="L7"/>
  <c r="L18"/>
  <c r="I8"/>
  <c r="M8"/>
  <c r="K18" i="33"/>
  <c r="E18"/>
  <c r="C18"/>
  <c r="L14"/>
  <c r="L13"/>
  <c r="L12"/>
  <c r="L11"/>
  <c r="L10"/>
  <c r="L9"/>
  <c r="L8"/>
  <c r="L7"/>
  <c r="L6"/>
  <c r="L18"/>
  <c r="K18" i="32"/>
  <c r="L13"/>
  <c r="L12"/>
  <c r="L11"/>
  <c r="L10"/>
  <c r="L9"/>
  <c r="L8"/>
  <c r="L7"/>
  <c r="G7"/>
  <c r="I7"/>
  <c r="M7"/>
  <c r="L6"/>
  <c r="M6"/>
  <c r="K18" i="31"/>
  <c r="F18"/>
  <c r="E18"/>
  <c r="C18"/>
  <c r="L14"/>
  <c r="L13"/>
  <c r="L12"/>
  <c r="B12"/>
  <c r="L11"/>
  <c r="B11"/>
  <c r="L10"/>
  <c r="B10"/>
  <c r="L9"/>
  <c r="B9"/>
  <c r="B15"/>
  <c r="L8"/>
  <c r="B8"/>
  <c r="B14"/>
  <c r="L7"/>
  <c r="L18"/>
  <c r="G7"/>
  <c r="B7"/>
  <c r="B13"/>
  <c r="B18"/>
  <c r="K18" i="30"/>
  <c r="G18"/>
  <c r="E18"/>
  <c r="C18"/>
  <c r="L13"/>
  <c r="M13"/>
  <c r="L12"/>
  <c r="L11"/>
  <c r="L10"/>
  <c r="L9"/>
  <c r="L8"/>
  <c r="L7"/>
  <c r="L6"/>
  <c r="L18"/>
  <c r="K18" i="29"/>
  <c r="C18"/>
  <c r="L14"/>
  <c r="L13"/>
  <c r="L12"/>
  <c r="L11"/>
  <c r="L10"/>
  <c r="L9"/>
  <c r="L8"/>
  <c r="L7"/>
  <c r="L6"/>
  <c r="L18"/>
  <c r="K18" i="28"/>
  <c r="E18"/>
  <c r="C18"/>
  <c r="L14"/>
  <c r="L13"/>
  <c r="L12"/>
  <c r="L11"/>
  <c r="L10"/>
  <c r="L9"/>
  <c r="L8"/>
  <c r="L7"/>
  <c r="L6"/>
  <c r="K18" i="27"/>
  <c r="E18"/>
  <c r="C18"/>
  <c r="L14"/>
  <c r="L13"/>
  <c r="L12"/>
  <c r="G12"/>
  <c r="L11"/>
  <c r="G11"/>
  <c r="G17"/>
  <c r="B17"/>
  <c r="L10"/>
  <c r="G10"/>
  <c r="G16"/>
  <c r="B16"/>
  <c r="L9"/>
  <c r="G9"/>
  <c r="G15"/>
  <c r="B15"/>
  <c r="L8"/>
  <c r="G8"/>
  <c r="L7"/>
  <c r="G7"/>
  <c r="G13"/>
  <c r="L6"/>
  <c r="L18"/>
  <c r="M6"/>
  <c r="K18" i="26"/>
  <c r="C18"/>
  <c r="L14"/>
  <c r="L13"/>
  <c r="L12"/>
  <c r="G12"/>
  <c r="L11"/>
  <c r="G11"/>
  <c r="L10"/>
  <c r="G10"/>
  <c r="L9"/>
  <c r="G9"/>
  <c r="L8"/>
  <c r="G8"/>
  <c r="L7"/>
  <c r="G7"/>
  <c r="G13"/>
  <c r="L6"/>
  <c r="L18"/>
  <c r="M6"/>
  <c r="K18" i="25"/>
  <c r="E18"/>
  <c r="C18"/>
  <c r="L14"/>
  <c r="L13"/>
  <c r="G13"/>
  <c r="L12"/>
  <c r="L11"/>
  <c r="G11"/>
  <c r="L10"/>
  <c r="G10"/>
  <c r="G17"/>
  <c r="I17"/>
  <c r="M17"/>
  <c r="L9"/>
  <c r="G9"/>
  <c r="G16"/>
  <c r="L8"/>
  <c r="G8"/>
  <c r="G15"/>
  <c r="L7"/>
  <c r="L18"/>
  <c r="G7"/>
  <c r="G12"/>
  <c r="M6"/>
  <c r="K18" i="24"/>
  <c r="E18"/>
  <c r="C18"/>
  <c r="L14"/>
  <c r="L13"/>
  <c r="L12"/>
  <c r="G12"/>
  <c r="L11"/>
  <c r="G11"/>
  <c r="L10"/>
  <c r="G10"/>
  <c r="G17"/>
  <c r="L9"/>
  <c r="G9"/>
  <c r="G16"/>
  <c r="L8"/>
  <c r="G8"/>
  <c r="G15"/>
  <c r="L7"/>
  <c r="G7"/>
  <c r="I7"/>
  <c r="M7"/>
  <c r="L6"/>
  <c r="M6"/>
  <c r="K18" i="23"/>
  <c r="E18"/>
  <c r="C18"/>
  <c r="L14"/>
  <c r="L13"/>
  <c r="L12"/>
  <c r="G12"/>
  <c r="L11"/>
  <c r="G11"/>
  <c r="G17"/>
  <c r="L10"/>
  <c r="G10"/>
  <c r="G16"/>
  <c r="L9"/>
  <c r="G9"/>
  <c r="G15"/>
  <c r="L8"/>
  <c r="G8"/>
  <c r="G14"/>
  <c r="L7"/>
  <c r="G7"/>
  <c r="L6"/>
  <c r="L18"/>
  <c r="K18" i="22"/>
  <c r="E18"/>
  <c r="C18"/>
  <c r="L14"/>
  <c r="L13"/>
  <c r="L12"/>
  <c r="G12"/>
  <c r="L11"/>
  <c r="G11"/>
  <c r="L10"/>
  <c r="G10"/>
  <c r="G16"/>
  <c r="L9"/>
  <c r="G9"/>
  <c r="G15"/>
  <c r="L8"/>
  <c r="G8"/>
  <c r="G14"/>
  <c r="L7"/>
  <c r="G7"/>
  <c r="L6"/>
  <c r="L18"/>
  <c r="L14" i="21"/>
  <c r="M14"/>
  <c r="L13"/>
  <c r="G13"/>
  <c r="L12"/>
  <c r="L11"/>
  <c r="G11"/>
  <c r="L10"/>
  <c r="G10"/>
  <c r="L9"/>
  <c r="G9"/>
  <c r="L8"/>
  <c r="G8"/>
  <c r="L7"/>
  <c r="G7"/>
  <c r="L6"/>
  <c r="K18" i="20"/>
  <c r="E18"/>
  <c r="C18"/>
  <c r="L14"/>
  <c r="L13"/>
  <c r="L12"/>
  <c r="G12"/>
  <c r="L11"/>
  <c r="G11"/>
  <c r="G17"/>
  <c r="L10"/>
  <c r="G10"/>
  <c r="G16"/>
  <c r="L9"/>
  <c r="G9"/>
  <c r="G15"/>
  <c r="L8"/>
  <c r="G8"/>
  <c r="G14"/>
  <c r="L7"/>
  <c r="G7"/>
  <c r="G18"/>
  <c r="L6"/>
  <c r="L18"/>
  <c r="K18" i="19"/>
  <c r="E18"/>
  <c r="C18"/>
  <c r="L14"/>
  <c r="L13"/>
  <c r="L12"/>
  <c r="G12"/>
  <c r="L11"/>
  <c r="G11"/>
  <c r="G17"/>
  <c r="L10"/>
  <c r="G10"/>
  <c r="G16"/>
  <c r="L9"/>
  <c r="G9"/>
  <c r="G15"/>
  <c r="L8"/>
  <c r="G8"/>
  <c r="G14"/>
  <c r="L7"/>
  <c r="G7"/>
  <c r="L6"/>
  <c r="L18"/>
  <c r="K18" i="18"/>
  <c r="E18"/>
  <c r="C18"/>
  <c r="L14"/>
  <c r="L13"/>
  <c r="G13"/>
  <c r="L12"/>
  <c r="G12"/>
  <c r="L11"/>
  <c r="L10"/>
  <c r="G10"/>
  <c r="G17"/>
  <c r="L9"/>
  <c r="G9"/>
  <c r="G16"/>
  <c r="L8"/>
  <c r="G8"/>
  <c r="G15"/>
  <c r="L7"/>
  <c r="G7"/>
  <c r="L6"/>
  <c r="L18"/>
  <c r="O18" i="17"/>
  <c r="N18"/>
  <c r="K18"/>
  <c r="E18"/>
  <c r="C18"/>
  <c r="L14"/>
  <c r="L13"/>
  <c r="L12"/>
  <c r="G12"/>
  <c r="L11"/>
  <c r="G11"/>
  <c r="G17"/>
  <c r="L10"/>
  <c r="G10"/>
  <c r="G16"/>
  <c r="L9"/>
  <c r="G9"/>
  <c r="G15"/>
  <c r="L8"/>
  <c r="G8"/>
  <c r="G14"/>
  <c r="L7"/>
  <c r="G7"/>
  <c r="L6"/>
  <c r="L18"/>
  <c r="K18" i="16"/>
  <c r="E18"/>
  <c r="C18"/>
  <c r="L14"/>
  <c r="L13"/>
  <c r="L12"/>
  <c r="L11"/>
  <c r="L10"/>
  <c r="L9"/>
  <c r="L8"/>
  <c r="L7"/>
  <c r="L6"/>
  <c r="L18"/>
  <c r="K18" i="15"/>
  <c r="E18"/>
  <c r="C18"/>
  <c r="L14"/>
  <c r="L13"/>
  <c r="L12"/>
  <c r="G12"/>
  <c r="L11"/>
  <c r="G11"/>
  <c r="L10"/>
  <c r="G10"/>
  <c r="G17"/>
  <c r="L9"/>
  <c r="G9"/>
  <c r="G15"/>
  <c r="L8"/>
  <c r="G8"/>
  <c r="G14"/>
  <c r="L7"/>
  <c r="G7"/>
  <c r="L6"/>
  <c r="L18"/>
  <c r="K18" i="14"/>
  <c r="E18"/>
  <c r="C18"/>
  <c r="L14"/>
  <c r="L13"/>
  <c r="L12"/>
  <c r="G12"/>
  <c r="L11"/>
  <c r="G11"/>
  <c r="G17"/>
  <c r="L10"/>
  <c r="G10"/>
  <c r="G16"/>
  <c r="I16"/>
  <c r="M16"/>
  <c r="L9"/>
  <c r="G9"/>
  <c r="G15"/>
  <c r="L8"/>
  <c r="G8"/>
  <c r="G14"/>
  <c r="L7"/>
  <c r="G7"/>
  <c r="L6"/>
  <c r="L18"/>
  <c r="K18" i="13"/>
  <c r="C18"/>
  <c r="L14"/>
  <c r="M14"/>
  <c r="L13"/>
  <c r="M13"/>
  <c r="L12"/>
  <c r="G15"/>
  <c r="L11"/>
  <c r="G11"/>
  <c r="L10"/>
  <c r="G10"/>
  <c r="L9"/>
  <c r="G9"/>
  <c r="L8"/>
  <c r="G8"/>
  <c r="G17"/>
  <c r="L7"/>
  <c r="G7"/>
  <c r="L6"/>
  <c r="L18"/>
  <c r="M18"/>
  <c r="K18" i="12"/>
  <c r="E18"/>
  <c r="C18"/>
  <c r="L14"/>
  <c r="L13"/>
  <c r="M13"/>
  <c r="L12"/>
  <c r="M12"/>
  <c r="L11"/>
  <c r="L10"/>
  <c r="M10"/>
  <c r="L9"/>
  <c r="M9"/>
  <c r="L8"/>
  <c r="L7"/>
  <c r="L6"/>
  <c r="L18"/>
  <c r="K18" i="11"/>
  <c r="E18"/>
  <c r="C18"/>
  <c r="L14"/>
  <c r="L13"/>
  <c r="L12"/>
  <c r="L11"/>
  <c r="L10"/>
  <c r="L9"/>
  <c r="L8"/>
  <c r="L7"/>
  <c r="G7"/>
  <c r="G8"/>
  <c r="G9"/>
  <c r="G10"/>
  <c r="G11"/>
  <c r="G12"/>
  <c r="G13"/>
  <c r="L6"/>
  <c r="L18"/>
  <c r="M6"/>
  <c r="K18" i="10"/>
  <c r="E18"/>
  <c r="C18"/>
  <c r="L15"/>
  <c r="L14"/>
  <c r="L13"/>
  <c r="L12"/>
  <c r="L11"/>
  <c r="L10"/>
  <c r="L9"/>
  <c r="L8"/>
  <c r="L7"/>
  <c r="L6"/>
  <c r="K18" i="9"/>
  <c r="E18"/>
  <c r="C18"/>
  <c r="L14"/>
  <c r="M14"/>
  <c r="L13"/>
  <c r="M13"/>
  <c r="L12"/>
  <c r="M12"/>
  <c r="L11"/>
  <c r="M11"/>
  <c r="L10"/>
  <c r="M10"/>
  <c r="L9"/>
  <c r="M9"/>
  <c r="L8"/>
  <c r="L7"/>
  <c r="M7"/>
  <c r="L6"/>
  <c r="K18" i="8"/>
  <c r="E18"/>
  <c r="C18"/>
  <c r="L14"/>
  <c r="L13"/>
  <c r="L12"/>
  <c r="L11"/>
  <c r="L10"/>
  <c r="L9"/>
  <c r="L8"/>
  <c r="L7"/>
  <c r="G7"/>
  <c r="G8"/>
  <c r="G9"/>
  <c r="G10"/>
  <c r="G11"/>
  <c r="G12"/>
  <c r="G13"/>
  <c r="G14"/>
  <c r="G15"/>
  <c r="L6"/>
  <c r="L18"/>
  <c r="M18"/>
  <c r="K18" i="7"/>
  <c r="E18"/>
  <c r="C18"/>
  <c r="L14"/>
  <c r="L13"/>
  <c r="L12"/>
  <c r="L11"/>
  <c r="L10"/>
  <c r="L9"/>
  <c r="L8"/>
  <c r="L7"/>
  <c r="L6"/>
  <c r="K18" i="6"/>
  <c r="E18"/>
  <c r="C18"/>
  <c r="L14"/>
  <c r="L13"/>
  <c r="L12"/>
  <c r="L11"/>
  <c r="L10"/>
  <c r="L9"/>
  <c r="L8"/>
  <c r="L7"/>
  <c r="L18"/>
  <c r="K18" i="5"/>
  <c r="C18"/>
  <c r="L14"/>
  <c r="L13"/>
  <c r="L12"/>
  <c r="L11"/>
  <c r="L10"/>
  <c r="L9"/>
  <c r="L8"/>
  <c r="L7"/>
  <c r="I7"/>
  <c r="M7"/>
  <c r="L6"/>
  <c r="L18"/>
  <c r="M18"/>
  <c r="K18" i="4"/>
  <c r="E18"/>
  <c r="C18"/>
  <c r="L14"/>
  <c r="L13"/>
  <c r="L12"/>
  <c r="L11"/>
  <c r="L10"/>
  <c r="L9"/>
  <c r="L8"/>
  <c r="L7"/>
  <c r="M7"/>
  <c r="L6"/>
  <c r="L18"/>
  <c r="K18" i="3"/>
  <c r="E18"/>
  <c r="L14"/>
  <c r="L13"/>
  <c r="L12"/>
  <c r="L11"/>
  <c r="L10"/>
  <c r="L9"/>
  <c r="L8"/>
  <c r="L7"/>
  <c r="L6"/>
  <c r="L18"/>
  <c r="K18" i="2"/>
  <c r="E18"/>
  <c r="L14"/>
  <c r="L13"/>
  <c r="L12"/>
  <c r="L11"/>
  <c r="L10"/>
  <c r="L9"/>
  <c r="L8"/>
  <c r="L7"/>
  <c r="H10"/>
  <c r="H11"/>
  <c r="H12"/>
  <c r="H13"/>
  <c r="H14"/>
  <c r="H15"/>
  <c r="H16"/>
  <c r="H17"/>
  <c r="L6"/>
  <c r="L18"/>
  <c r="K18" i="1"/>
  <c r="E18"/>
  <c r="C18"/>
  <c r="L14"/>
  <c r="M14"/>
  <c r="L13"/>
  <c r="L12"/>
  <c r="L11"/>
  <c r="L10"/>
  <c r="L9"/>
  <c r="L8"/>
  <c r="L7"/>
  <c r="H10"/>
  <c r="H11"/>
  <c r="H12"/>
  <c r="H13"/>
  <c r="H15"/>
  <c r="I7"/>
  <c r="M7"/>
  <c r="L6"/>
  <c r="L18" i="51"/>
  <c r="M7" i="47"/>
  <c r="M7" i="44"/>
  <c r="I8" i="26"/>
  <c r="M8"/>
  <c r="L18" i="24"/>
  <c r="L18" i="7"/>
  <c r="M18"/>
  <c r="L18" i="1"/>
  <c r="M16"/>
  <c r="H16"/>
  <c r="H17"/>
  <c r="I7" i="53"/>
  <c r="M7"/>
  <c r="H10"/>
  <c r="M6" i="52"/>
  <c r="I7"/>
  <c r="G8"/>
  <c r="G9"/>
  <c r="G10"/>
  <c r="G11"/>
  <c r="G12"/>
  <c r="G13"/>
  <c r="H10"/>
  <c r="H11"/>
  <c r="H12"/>
  <c r="G8" i="51"/>
  <c r="M6" i="50"/>
  <c r="G8"/>
  <c r="H12"/>
  <c r="H13"/>
  <c r="I8" i="49"/>
  <c r="M8"/>
  <c r="H10"/>
  <c r="H11"/>
  <c r="H12"/>
  <c r="H13"/>
  <c r="H14"/>
  <c r="H15"/>
  <c r="H16"/>
  <c r="H17"/>
  <c r="I7"/>
  <c r="M7"/>
  <c r="G8" i="48"/>
  <c r="G10" i="47"/>
  <c r="G11"/>
  <c r="G12"/>
  <c r="G13"/>
  <c r="G14"/>
  <c r="G15"/>
  <c r="G16"/>
  <c r="G17"/>
  <c r="H10"/>
  <c r="H11"/>
  <c r="H12"/>
  <c r="H13"/>
  <c r="H14"/>
  <c r="H15"/>
  <c r="H16"/>
  <c r="H17"/>
  <c r="M6" i="46"/>
  <c r="I7"/>
  <c r="M7"/>
  <c r="G10"/>
  <c r="G11"/>
  <c r="G12"/>
  <c r="G13"/>
  <c r="G14"/>
  <c r="G15"/>
  <c r="G16"/>
  <c r="G17"/>
  <c r="H10"/>
  <c r="H11"/>
  <c r="H12"/>
  <c r="H13"/>
  <c r="H14"/>
  <c r="H15"/>
  <c r="H16"/>
  <c r="H17"/>
  <c r="M6" i="45"/>
  <c r="I7"/>
  <c r="M7"/>
  <c r="G10"/>
  <c r="G11"/>
  <c r="H10"/>
  <c r="H11"/>
  <c r="H12"/>
  <c r="H13"/>
  <c r="H14"/>
  <c r="H15"/>
  <c r="H16"/>
  <c r="H17"/>
  <c r="H10" i="44"/>
  <c r="H11"/>
  <c r="H12"/>
  <c r="H13"/>
  <c r="G14"/>
  <c r="G15"/>
  <c r="M6" i="43"/>
  <c r="I7"/>
  <c r="M7"/>
  <c r="G10"/>
  <c r="G11"/>
  <c r="G12"/>
  <c r="G13"/>
  <c r="G14"/>
  <c r="G15"/>
  <c r="G16"/>
  <c r="G17"/>
  <c r="H10"/>
  <c r="H11"/>
  <c r="H12"/>
  <c r="H13"/>
  <c r="H14"/>
  <c r="H15"/>
  <c r="H16"/>
  <c r="H17"/>
  <c r="M6" i="42"/>
  <c r="I7"/>
  <c r="G10"/>
  <c r="G11"/>
  <c r="G12"/>
  <c r="G13"/>
  <c r="G14"/>
  <c r="G15"/>
  <c r="G16"/>
  <c r="H10"/>
  <c r="H11"/>
  <c r="H12"/>
  <c r="H13"/>
  <c r="H14"/>
  <c r="H15"/>
  <c r="H16"/>
  <c r="H17"/>
  <c r="M6" i="41"/>
  <c r="I7"/>
  <c r="M7"/>
  <c r="G10"/>
  <c r="G11"/>
  <c r="G12"/>
  <c r="G13"/>
  <c r="G14"/>
  <c r="G15"/>
  <c r="H10"/>
  <c r="H11"/>
  <c r="H12"/>
  <c r="H13"/>
  <c r="H14"/>
  <c r="H15"/>
  <c r="H16"/>
  <c r="H17"/>
  <c r="M6" i="40"/>
  <c r="I7"/>
  <c r="M7"/>
  <c r="G10"/>
  <c r="G11"/>
  <c r="G12"/>
  <c r="G13"/>
  <c r="G14"/>
  <c r="G15"/>
  <c r="G16"/>
  <c r="H10"/>
  <c r="H11"/>
  <c r="H12"/>
  <c r="H13"/>
  <c r="H14"/>
  <c r="H15"/>
  <c r="H16"/>
  <c r="H17"/>
  <c r="M6" i="39"/>
  <c r="I7"/>
  <c r="M7"/>
  <c r="G10"/>
  <c r="G11"/>
  <c r="G12"/>
  <c r="G13"/>
  <c r="G14"/>
  <c r="G15"/>
  <c r="G16"/>
  <c r="G17"/>
  <c r="H10"/>
  <c r="H11"/>
  <c r="H12"/>
  <c r="H13"/>
  <c r="H14"/>
  <c r="H15"/>
  <c r="H16"/>
  <c r="H17"/>
  <c r="M6" i="38"/>
  <c r="I7"/>
  <c r="H10"/>
  <c r="H11"/>
  <c r="H12"/>
  <c r="H13"/>
  <c r="H14"/>
  <c r="H15"/>
  <c r="H16"/>
  <c r="H17"/>
  <c r="M6" i="37"/>
  <c r="I7"/>
  <c r="H10"/>
  <c r="H11"/>
  <c r="H12"/>
  <c r="H13"/>
  <c r="H14"/>
  <c r="H15"/>
  <c r="H16"/>
  <c r="H17"/>
  <c r="M7" i="36"/>
  <c r="G11"/>
  <c r="G12"/>
  <c r="G13"/>
  <c r="G14"/>
  <c r="G15"/>
  <c r="G17"/>
  <c r="H10"/>
  <c r="H11"/>
  <c r="H12"/>
  <c r="H13"/>
  <c r="H14"/>
  <c r="H15"/>
  <c r="H16"/>
  <c r="H17"/>
  <c r="M6" i="35"/>
  <c r="I7"/>
  <c r="M7"/>
  <c r="H10"/>
  <c r="H11"/>
  <c r="H12"/>
  <c r="H13"/>
  <c r="H14"/>
  <c r="H15"/>
  <c r="H16"/>
  <c r="H17"/>
  <c r="H10" i="34"/>
  <c r="H11"/>
  <c r="I9"/>
  <c r="M9"/>
  <c r="I10"/>
  <c r="M10"/>
  <c r="M6"/>
  <c r="I7"/>
  <c r="M7"/>
  <c r="M6" i="33"/>
  <c r="I7"/>
  <c r="M7"/>
  <c r="I9"/>
  <c r="M9"/>
  <c r="G8" i="32"/>
  <c r="I8"/>
  <c r="M8"/>
  <c r="I14"/>
  <c r="M14"/>
  <c r="I12"/>
  <c r="M12"/>
  <c r="I7" i="31"/>
  <c r="M7"/>
  <c r="G8"/>
  <c r="G9"/>
  <c r="H11"/>
  <c r="H12"/>
  <c r="H13"/>
  <c r="M6" i="30"/>
  <c r="H10"/>
  <c r="H11"/>
  <c r="H12"/>
  <c r="H13"/>
  <c r="H14"/>
  <c r="H15"/>
  <c r="H16"/>
  <c r="I7"/>
  <c r="M7"/>
  <c r="M6" i="29"/>
  <c r="I7"/>
  <c r="G10"/>
  <c r="G11"/>
  <c r="G12"/>
  <c r="G13"/>
  <c r="G14"/>
  <c r="G15"/>
  <c r="G16"/>
  <c r="G17"/>
  <c r="H10"/>
  <c r="H11"/>
  <c r="H12"/>
  <c r="H13"/>
  <c r="H14"/>
  <c r="H15"/>
  <c r="H17"/>
  <c r="M6" i="28"/>
  <c r="I7"/>
  <c r="G10"/>
  <c r="G11"/>
  <c r="G12"/>
  <c r="G13"/>
  <c r="H10"/>
  <c r="H11"/>
  <c r="H12"/>
  <c r="H13"/>
  <c r="H10" i="27"/>
  <c r="H11"/>
  <c r="I9"/>
  <c r="M9"/>
  <c r="I8"/>
  <c r="M8"/>
  <c r="M13"/>
  <c r="G14"/>
  <c r="G18"/>
  <c r="I7"/>
  <c r="M7"/>
  <c r="H10" i="26"/>
  <c r="H11"/>
  <c r="H12"/>
  <c r="H13"/>
  <c r="H14"/>
  <c r="H15"/>
  <c r="H16"/>
  <c r="H17"/>
  <c r="M12"/>
  <c r="M9"/>
  <c r="G18"/>
  <c r="M7"/>
  <c r="I13" i="25"/>
  <c r="M13"/>
  <c r="H11"/>
  <c r="H12"/>
  <c r="H14"/>
  <c r="I9"/>
  <c r="M9"/>
  <c r="I8"/>
  <c r="M8"/>
  <c r="G14"/>
  <c r="G18"/>
  <c r="I7"/>
  <c r="M7"/>
  <c r="I9" i="24"/>
  <c r="M9"/>
  <c r="I8"/>
  <c r="M8"/>
  <c r="I10"/>
  <c r="M10"/>
  <c r="G14"/>
  <c r="G18"/>
  <c r="M6" i="23"/>
  <c r="M7"/>
  <c r="G13"/>
  <c r="G18"/>
  <c r="H10"/>
  <c r="H11"/>
  <c r="H12"/>
  <c r="M6" i="22"/>
  <c r="I7"/>
  <c r="G13"/>
  <c r="G18"/>
  <c r="H10"/>
  <c r="H11"/>
  <c r="M6" i="21"/>
  <c r="I7"/>
  <c r="M7"/>
  <c r="G12"/>
  <c r="G14"/>
  <c r="H10"/>
  <c r="H11"/>
  <c r="M6" i="20"/>
  <c r="I7"/>
  <c r="M7"/>
  <c r="G13"/>
  <c r="H10"/>
  <c r="H11"/>
  <c r="H12"/>
  <c r="M6" i="19"/>
  <c r="G13"/>
  <c r="G18"/>
  <c r="H10"/>
  <c r="H11"/>
  <c r="M6" i="18"/>
  <c r="I7"/>
  <c r="G11"/>
  <c r="G18"/>
  <c r="G14"/>
  <c r="H10"/>
  <c r="H11"/>
  <c r="M6" i="17"/>
  <c r="I7"/>
  <c r="M7"/>
  <c r="G13"/>
  <c r="G18"/>
  <c r="H10"/>
  <c r="H11"/>
  <c r="H12"/>
  <c r="M6" i="16"/>
  <c r="I7"/>
  <c r="M7"/>
  <c r="H10"/>
  <c r="H11"/>
  <c r="M6" i="15"/>
  <c r="I7"/>
  <c r="G13"/>
  <c r="G18"/>
  <c r="H10"/>
  <c r="H11"/>
  <c r="H12"/>
  <c r="M6" i="14"/>
  <c r="G13"/>
  <c r="G18"/>
  <c r="H10"/>
  <c r="M6" i="13"/>
  <c r="I7"/>
  <c r="M7"/>
  <c r="G16"/>
  <c r="G18"/>
  <c r="I11"/>
  <c r="M11"/>
  <c r="H10" i="12"/>
  <c r="H11"/>
  <c r="M6"/>
  <c r="M7"/>
  <c r="I8" i="11"/>
  <c r="M8"/>
  <c r="H10"/>
  <c r="H11"/>
  <c r="H12"/>
  <c r="H13"/>
  <c r="H14"/>
  <c r="H15"/>
  <c r="H16"/>
  <c r="H17"/>
  <c r="I7"/>
  <c r="M7"/>
  <c r="G18"/>
  <c r="H10" i="10"/>
  <c r="H11"/>
  <c r="M6"/>
  <c r="I7"/>
  <c r="M7"/>
  <c r="G10"/>
  <c r="G11"/>
  <c r="G12"/>
  <c r="H10" i="9"/>
  <c r="H11"/>
  <c r="H12"/>
  <c r="H13"/>
  <c r="H14"/>
  <c r="H15"/>
  <c r="H16"/>
  <c r="H17"/>
  <c r="M6"/>
  <c r="G10"/>
  <c r="G11"/>
  <c r="G12"/>
  <c r="G14"/>
  <c r="G16"/>
  <c r="I8" i="8"/>
  <c r="M8"/>
  <c r="H10"/>
  <c r="H11"/>
  <c r="H12"/>
  <c r="H13"/>
  <c r="H14"/>
  <c r="H15"/>
  <c r="H16"/>
  <c r="H17"/>
  <c r="M6"/>
  <c r="I7"/>
  <c r="M7"/>
  <c r="G18"/>
  <c r="H10" i="7"/>
  <c r="H11"/>
  <c r="H12"/>
  <c r="H14"/>
  <c r="H16"/>
  <c r="M6"/>
  <c r="I7"/>
  <c r="G10"/>
  <c r="G11"/>
  <c r="H10" i="6"/>
  <c r="H11"/>
  <c r="H12"/>
  <c r="H13"/>
  <c r="H14"/>
  <c r="H15"/>
  <c r="H16"/>
  <c r="H17"/>
  <c r="M6"/>
  <c r="I7"/>
  <c r="G10"/>
  <c r="G11"/>
  <c r="G12"/>
  <c r="G13"/>
  <c r="G14"/>
  <c r="G15"/>
  <c r="G16"/>
  <c r="G17"/>
  <c r="H10" i="5"/>
  <c r="H11"/>
  <c r="M6"/>
  <c r="G10"/>
  <c r="G11"/>
  <c r="G12"/>
  <c r="H10" i="4"/>
  <c r="H11"/>
  <c r="M6"/>
  <c r="G10"/>
  <c r="G11"/>
  <c r="G12"/>
  <c r="M8" i="3"/>
  <c r="H10"/>
  <c r="H11"/>
  <c r="H12"/>
  <c r="H13"/>
  <c r="H14"/>
  <c r="H15"/>
  <c r="H16"/>
  <c r="H17"/>
  <c r="M6"/>
  <c r="G11"/>
  <c r="G12"/>
  <c r="G13"/>
  <c r="G14"/>
  <c r="G15"/>
  <c r="G16"/>
  <c r="G17"/>
  <c r="G10" i="2"/>
  <c r="I9"/>
  <c r="M9"/>
  <c r="M6"/>
  <c r="I8"/>
  <c r="M8"/>
  <c r="I7"/>
  <c r="M7"/>
  <c r="G8" i="1"/>
  <c r="G9"/>
  <c r="I11" i="52"/>
  <c r="M11"/>
  <c r="I8" i="50"/>
  <c r="I8" i="47"/>
  <c r="M8"/>
  <c r="I9" i="44"/>
  <c r="M9"/>
  <c r="M7" i="38"/>
  <c r="M7" i="37"/>
  <c r="I8" i="36"/>
  <c r="M7" i="28"/>
  <c r="M14" i="19"/>
  <c r="M7"/>
  <c r="I8" i="18"/>
  <c r="M8"/>
  <c r="I9"/>
  <c r="M9"/>
  <c r="M7"/>
  <c r="I9" i="16"/>
  <c r="M9"/>
  <c r="I10" i="13"/>
  <c r="M10"/>
  <c r="M8" i="9"/>
  <c r="M7" i="29"/>
  <c r="M7" i="15"/>
  <c r="M7" i="7"/>
  <c r="M7" i="3"/>
  <c r="M7" i="22"/>
  <c r="M7" i="42"/>
  <c r="M7" i="52"/>
  <c r="I8" i="21"/>
  <c r="M8"/>
  <c r="I9"/>
  <c r="M9"/>
  <c r="I14" i="17"/>
  <c r="M14"/>
  <c r="H11" i="53"/>
  <c r="H12"/>
  <c r="H13"/>
  <c r="H14"/>
  <c r="H15"/>
  <c r="H16"/>
  <c r="H17"/>
  <c r="G10"/>
  <c r="I9"/>
  <c r="M9"/>
  <c r="I8"/>
  <c r="I9" i="52"/>
  <c r="M9"/>
  <c r="I8"/>
  <c r="M8"/>
  <c r="I10"/>
  <c r="M10"/>
  <c r="G9" i="51"/>
  <c r="I8"/>
  <c r="M8"/>
  <c r="M8" i="50"/>
  <c r="I9" i="49"/>
  <c r="B10"/>
  <c r="I8" i="48"/>
  <c r="G9"/>
  <c r="I9" i="47"/>
  <c r="M9"/>
  <c r="I8" i="46"/>
  <c r="M8"/>
  <c r="I8" i="45"/>
  <c r="M8"/>
  <c r="B10" i="44"/>
  <c r="I10"/>
  <c r="M10"/>
  <c r="I8" i="43"/>
  <c r="M8"/>
  <c r="I8" i="42"/>
  <c r="M8"/>
  <c r="I8" i="41"/>
  <c r="M8"/>
  <c r="I8" i="40"/>
  <c r="M8"/>
  <c r="I8" i="39"/>
  <c r="M8"/>
  <c r="M8" i="38"/>
  <c r="I8" i="37"/>
  <c r="M8"/>
  <c r="I9" i="36"/>
  <c r="M8"/>
  <c r="I8" i="35"/>
  <c r="M8"/>
  <c r="G18" i="34"/>
  <c r="I8" i="33"/>
  <c r="M8"/>
  <c r="H11"/>
  <c r="H10"/>
  <c r="I10"/>
  <c r="M10"/>
  <c r="I8" i="31"/>
  <c r="M8"/>
  <c r="I8" i="30"/>
  <c r="M8"/>
  <c r="I8" i="29"/>
  <c r="M8"/>
  <c r="B10" i="28"/>
  <c r="I9"/>
  <c r="M9"/>
  <c r="I8"/>
  <c r="M8"/>
  <c r="I10" i="27"/>
  <c r="M11" i="26"/>
  <c r="I10"/>
  <c r="M10"/>
  <c r="I10" i="25"/>
  <c r="I12"/>
  <c r="M12"/>
  <c r="I11"/>
  <c r="M11"/>
  <c r="H12" i="24"/>
  <c r="H11"/>
  <c r="I11"/>
  <c r="M11"/>
  <c r="I8" i="23"/>
  <c r="I10"/>
  <c r="M10"/>
  <c r="I9"/>
  <c r="M9"/>
  <c r="M13"/>
  <c r="I11"/>
  <c r="M11"/>
  <c r="I8" i="22"/>
  <c r="I10"/>
  <c r="M10"/>
  <c r="I9"/>
  <c r="M9"/>
  <c r="I10" i="21"/>
  <c r="M10"/>
  <c r="I8" i="20"/>
  <c r="M8"/>
  <c r="I10"/>
  <c r="M10"/>
  <c r="I11"/>
  <c r="M11"/>
  <c r="I9"/>
  <c r="M9"/>
  <c r="I10" i="19"/>
  <c r="M10"/>
  <c r="I8"/>
  <c r="M8"/>
  <c r="I9"/>
  <c r="M9"/>
  <c r="I10" i="18"/>
  <c r="M10"/>
  <c r="I8" i="17"/>
  <c r="M8"/>
  <c r="I9"/>
  <c r="M9"/>
  <c r="I11"/>
  <c r="M11"/>
  <c r="I10"/>
  <c r="M10"/>
  <c r="H13" i="16"/>
  <c r="H12"/>
  <c r="H14"/>
  <c r="I8"/>
  <c r="M8"/>
  <c r="I10"/>
  <c r="M10"/>
  <c r="I11"/>
  <c r="M11"/>
  <c r="I8" i="15"/>
  <c r="M8"/>
  <c r="I9"/>
  <c r="M9"/>
  <c r="I10"/>
  <c r="M10"/>
  <c r="I11"/>
  <c r="M11"/>
  <c r="H13" i="14"/>
  <c r="H15"/>
  <c r="I15"/>
  <c r="M15"/>
  <c r="H12"/>
  <c r="I10"/>
  <c r="M10"/>
  <c r="I9"/>
  <c r="M9"/>
  <c r="I13"/>
  <c r="M13"/>
  <c r="I11"/>
  <c r="M11"/>
  <c r="H15" i="13"/>
  <c r="H17"/>
  <c r="I8"/>
  <c r="M8"/>
  <c r="I9"/>
  <c r="M9"/>
  <c r="H13" i="12"/>
  <c r="H15"/>
  <c r="H17"/>
  <c r="H12"/>
  <c r="I9" i="11"/>
  <c r="B10"/>
  <c r="I10" i="10"/>
  <c r="M10"/>
  <c r="I8"/>
  <c r="I9"/>
  <c r="M9"/>
  <c r="B10" i="9"/>
  <c r="B11"/>
  <c r="B12"/>
  <c r="B13"/>
  <c r="B14"/>
  <c r="B15"/>
  <c r="B16"/>
  <c r="B17"/>
  <c r="I9" i="8"/>
  <c r="M9"/>
  <c r="B10"/>
  <c r="B11"/>
  <c r="I11"/>
  <c r="M11"/>
  <c r="I8" i="7"/>
  <c r="M8"/>
  <c r="I8" i="6"/>
  <c r="I9" i="5"/>
  <c r="M9"/>
  <c r="I10"/>
  <c r="M10"/>
  <c r="I8"/>
  <c r="I9" i="4"/>
  <c r="M9"/>
  <c r="I10"/>
  <c r="M10"/>
  <c r="I8"/>
  <c r="M9" i="3"/>
  <c r="G11" i="2"/>
  <c r="I11"/>
  <c r="I10"/>
  <c r="M10"/>
  <c r="B10" i="1"/>
  <c r="I8"/>
  <c r="M8"/>
  <c r="H17" i="16"/>
  <c r="H15"/>
  <c r="M8" i="53"/>
  <c r="I10"/>
  <c r="M10"/>
  <c r="G11"/>
  <c r="I11"/>
  <c r="M11"/>
  <c r="I9" i="51"/>
  <c r="M9"/>
  <c r="G10"/>
  <c r="B10" i="50"/>
  <c r="B11" i="49"/>
  <c r="M9"/>
  <c r="I9" i="48"/>
  <c r="G10"/>
  <c r="G11"/>
  <c r="G12"/>
  <c r="M8"/>
  <c r="B10" i="47"/>
  <c r="I10"/>
  <c r="M10"/>
  <c r="B10" i="46"/>
  <c r="I9"/>
  <c r="M9"/>
  <c r="B10" i="45"/>
  <c r="I9"/>
  <c r="M9"/>
  <c r="B11" i="44"/>
  <c r="B10" i="43"/>
  <c r="B11"/>
  <c r="B12"/>
  <c r="I9"/>
  <c r="B10" i="42"/>
  <c r="B11"/>
  <c r="I11"/>
  <c r="M11"/>
  <c r="I9"/>
  <c r="I9" i="41"/>
  <c r="M9"/>
  <c r="B10" i="40"/>
  <c r="B11"/>
  <c r="I9"/>
  <c r="B10" i="39"/>
  <c r="B11"/>
  <c r="I9"/>
  <c r="B10" i="38"/>
  <c r="B10" i="37"/>
  <c r="I9"/>
  <c r="M9"/>
  <c r="B10" i="36"/>
  <c r="I10"/>
  <c r="M10"/>
  <c r="M9"/>
  <c r="B10" i="35"/>
  <c r="I9"/>
  <c r="M9"/>
  <c r="H12" i="33"/>
  <c r="I12"/>
  <c r="I11"/>
  <c r="M11"/>
  <c r="I9" i="30"/>
  <c r="M9"/>
  <c r="B10"/>
  <c r="B10" i="29"/>
  <c r="I10"/>
  <c r="I9"/>
  <c r="B11" i="28"/>
  <c r="B12"/>
  <c r="I12"/>
  <c r="M12"/>
  <c r="I10"/>
  <c r="M10"/>
  <c r="M10" i="27"/>
  <c r="M10" i="25"/>
  <c r="H13" i="24"/>
  <c r="I12"/>
  <c r="M12"/>
  <c r="M8" i="23"/>
  <c r="M8" i="22"/>
  <c r="H16" i="16"/>
  <c r="H17" i="14"/>
  <c r="I17"/>
  <c r="M17"/>
  <c r="I12"/>
  <c r="M12"/>
  <c r="H14" i="13"/>
  <c r="H16"/>
  <c r="I12"/>
  <c r="M12"/>
  <c r="H14" i="12"/>
  <c r="H16"/>
  <c r="I10" i="11"/>
  <c r="M10"/>
  <c r="B11"/>
  <c r="I11"/>
  <c r="M9"/>
  <c r="M8" i="10"/>
  <c r="I10" i="8"/>
  <c r="M10"/>
  <c r="I9" i="7"/>
  <c r="M9"/>
  <c r="B10"/>
  <c r="M8" i="6"/>
  <c r="I9"/>
  <c r="M9"/>
  <c r="B10"/>
  <c r="B11"/>
  <c r="B12"/>
  <c r="M8" i="5"/>
  <c r="M8" i="4"/>
  <c r="G12" i="2"/>
  <c r="G13"/>
  <c r="B11" i="1"/>
  <c r="M9" i="48"/>
  <c r="G12" i="53"/>
  <c r="G18"/>
  <c r="G11" i="51"/>
  <c r="I10"/>
  <c r="M10"/>
  <c r="B11" i="50"/>
  <c r="B12" i="49"/>
  <c r="B11" i="47"/>
  <c r="I11"/>
  <c r="M11"/>
  <c r="B11" i="46"/>
  <c r="I11"/>
  <c r="M11"/>
  <c r="I10"/>
  <c r="M10"/>
  <c r="B11" i="45"/>
  <c r="I10"/>
  <c r="M10"/>
  <c r="B12" i="44"/>
  <c r="I12"/>
  <c r="M12"/>
  <c r="M9" i="43"/>
  <c r="M9" i="42"/>
  <c r="I10" i="41"/>
  <c r="M10"/>
  <c r="M9" i="40"/>
  <c r="I10"/>
  <c r="M10"/>
  <c r="M9" i="39"/>
  <c r="I10"/>
  <c r="M10"/>
  <c r="B11" i="38"/>
  <c r="M10"/>
  <c r="M9"/>
  <c r="B11" i="37"/>
  <c r="I10"/>
  <c r="M10"/>
  <c r="B11" i="36"/>
  <c r="I11"/>
  <c r="B11" i="35"/>
  <c r="I10"/>
  <c r="M10"/>
  <c r="H13" i="33"/>
  <c r="H14"/>
  <c r="H15"/>
  <c r="B11" i="30"/>
  <c r="I10"/>
  <c r="M10"/>
  <c r="M9" i="29"/>
  <c r="M10"/>
  <c r="H14" i="24"/>
  <c r="H15"/>
  <c r="H16"/>
  <c r="I16"/>
  <c r="M16"/>
  <c r="I13"/>
  <c r="I14" i="14"/>
  <c r="I17" i="13"/>
  <c r="M17"/>
  <c r="B12" i="11"/>
  <c r="I10" i="7"/>
  <c r="M10"/>
  <c r="B11"/>
  <c r="I10" i="6"/>
  <c r="M10" i="3"/>
  <c r="M11"/>
  <c r="M11" i="2"/>
  <c r="I12"/>
  <c r="M12"/>
  <c r="B12" i="1"/>
  <c r="G13" i="53"/>
  <c r="G14"/>
  <c r="I11" i="51"/>
  <c r="M11"/>
  <c r="G12"/>
  <c r="B12" i="50"/>
  <c r="B15"/>
  <c r="I15"/>
  <c r="M15"/>
  <c r="B13" i="49"/>
  <c r="B14"/>
  <c r="B15"/>
  <c r="B16"/>
  <c r="B17"/>
  <c r="I11" i="48"/>
  <c r="M11"/>
  <c r="B12" i="46"/>
  <c r="I12"/>
  <c r="M12"/>
  <c r="B12" i="45"/>
  <c r="I11"/>
  <c r="M11"/>
  <c r="B14" i="44"/>
  <c r="I11" i="43"/>
  <c r="M11"/>
  <c r="B12" i="42"/>
  <c r="I12"/>
  <c r="M12"/>
  <c r="I11" i="41"/>
  <c r="M11"/>
  <c r="B12" i="40"/>
  <c r="I11"/>
  <c r="M11"/>
  <c r="B12" i="39"/>
  <c r="I12"/>
  <c r="M12"/>
  <c r="I11"/>
  <c r="M11"/>
  <c r="B12" i="38"/>
  <c r="M11"/>
  <c r="B12" i="37"/>
  <c r="I11"/>
  <c r="M11"/>
  <c r="B12" i="36"/>
  <c r="I12"/>
  <c r="M12"/>
  <c r="M11"/>
  <c r="B12" i="35"/>
  <c r="I11"/>
  <c r="M11"/>
  <c r="M12" i="33"/>
  <c r="I13"/>
  <c r="M13"/>
  <c r="I11" i="30"/>
  <c r="M11"/>
  <c r="M18"/>
  <c r="B12"/>
  <c r="I12"/>
  <c r="M12"/>
  <c r="B13" i="28"/>
  <c r="B14"/>
  <c r="M13" i="24"/>
  <c r="M14"/>
  <c r="M14" i="14"/>
  <c r="M18"/>
  <c r="B13" i="12"/>
  <c r="I12" i="11"/>
  <c r="M12"/>
  <c r="B13"/>
  <c r="B14"/>
  <c r="M11"/>
  <c r="B12" i="7"/>
  <c r="I11"/>
  <c r="M11"/>
  <c r="I11" i="6"/>
  <c r="M11"/>
  <c r="M12" i="3"/>
  <c r="I13" i="2"/>
  <c r="M13"/>
  <c r="G14"/>
  <c r="B13" i="1"/>
  <c r="M14" i="33"/>
  <c r="H17" i="24"/>
  <c r="I17"/>
  <c r="M17"/>
  <c r="I14" i="2"/>
  <c r="M14"/>
  <c r="G15"/>
  <c r="I13" i="53"/>
  <c r="G13" i="51"/>
  <c r="I12"/>
  <c r="M12"/>
  <c r="B13" i="46"/>
  <c r="B14"/>
  <c r="B15"/>
  <c r="B16"/>
  <c r="B17"/>
  <c r="B13" i="45"/>
  <c r="B13" i="42"/>
  <c r="B14"/>
  <c r="I12" i="41"/>
  <c r="M12"/>
  <c r="B13" i="40"/>
  <c r="I12"/>
  <c r="M12"/>
  <c r="B13" i="39"/>
  <c r="B14"/>
  <c r="B13" i="38"/>
  <c r="M12"/>
  <c r="B13" i="37"/>
  <c r="I12"/>
  <c r="M12"/>
  <c r="B13" i="36"/>
  <c r="B13" i="35"/>
  <c r="I12"/>
  <c r="M12"/>
  <c r="B13" i="30"/>
  <c r="B14"/>
  <c r="B15"/>
  <c r="B16"/>
  <c r="B17"/>
  <c r="I13" i="28"/>
  <c r="M13"/>
  <c r="B14" i="12"/>
  <c r="B15"/>
  <c r="B16"/>
  <c r="B17"/>
  <c r="I13" i="11"/>
  <c r="M13"/>
  <c r="B16"/>
  <c r="I16"/>
  <c r="M16"/>
  <c r="B13" i="7"/>
  <c r="B14"/>
  <c r="M15" i="3"/>
  <c r="M13"/>
  <c r="B14" i="1"/>
  <c r="B15"/>
  <c r="B16"/>
  <c r="B17"/>
  <c r="B14" i="36"/>
  <c r="B15"/>
  <c r="B16"/>
  <c r="B17"/>
  <c r="I13"/>
  <c r="I15" i="2"/>
  <c r="M15"/>
  <c r="G16"/>
  <c r="M13" i="53"/>
  <c r="I13" i="41"/>
  <c r="M13"/>
  <c r="B14" i="40"/>
  <c r="B15"/>
  <c r="I15"/>
  <c r="M15"/>
  <c r="I13"/>
  <c r="M13"/>
  <c r="B14" i="38"/>
  <c r="B15"/>
  <c r="M13"/>
  <c r="B14" i="37"/>
  <c r="B15"/>
  <c r="I13"/>
  <c r="M13"/>
  <c r="B14" i="35"/>
  <c r="B15"/>
  <c r="I13"/>
  <c r="M13"/>
  <c r="M14" i="3"/>
  <c r="M15" i="38"/>
  <c r="B16"/>
  <c r="B17"/>
  <c r="I15" i="35"/>
  <c r="M15"/>
  <c r="B16"/>
  <c r="B17"/>
  <c r="I17"/>
  <c r="M17"/>
  <c r="G17" i="2"/>
  <c r="I16"/>
  <c r="M16"/>
  <c r="I14" i="41"/>
  <c r="M14"/>
  <c r="I14" i="40"/>
  <c r="M14"/>
  <c r="I14" i="37"/>
  <c r="I14" i="35"/>
  <c r="M16" i="38"/>
  <c r="I16" i="35"/>
  <c r="M16"/>
  <c r="M16" i="3"/>
  <c r="M14" i="38"/>
  <c r="M14" i="37"/>
  <c r="M14" i="35"/>
  <c r="M17" i="38"/>
  <c r="M18"/>
  <c r="I18"/>
  <c r="I15" i="37"/>
  <c r="B16"/>
  <c r="B15" i="42"/>
  <c r="I14"/>
  <c r="M14"/>
  <c r="H16" i="33"/>
  <c r="I15"/>
  <c r="M15"/>
  <c r="I12" i="6"/>
  <c r="M12"/>
  <c r="B13"/>
  <c r="B13" i="43"/>
  <c r="I12"/>
  <c r="M12"/>
  <c r="I12" i="48"/>
  <c r="M12"/>
  <c r="G13"/>
  <c r="I14" i="39"/>
  <c r="M14"/>
  <c r="B15"/>
  <c r="B17" i="11"/>
  <c r="I17"/>
  <c r="M17"/>
  <c r="B15"/>
  <c r="I15"/>
  <c r="M15"/>
  <c r="I14"/>
  <c r="M14"/>
  <c r="I14" i="53"/>
  <c r="M14"/>
  <c r="G15"/>
  <c r="B17" i="7"/>
  <c r="B15"/>
  <c r="I14" i="28"/>
  <c r="M14"/>
  <c r="B15"/>
  <c r="I14" i="44"/>
  <c r="M14"/>
  <c r="H12" i="4"/>
  <c r="H13"/>
  <c r="H14"/>
  <c r="H15"/>
  <c r="H16"/>
  <c r="H17"/>
  <c r="I11"/>
  <c r="M11"/>
  <c r="H12" i="5"/>
  <c r="H13"/>
  <c r="H14"/>
  <c r="H15"/>
  <c r="H16"/>
  <c r="H17"/>
  <c r="I11"/>
  <c r="M11"/>
  <c r="H12" i="10"/>
  <c r="H13"/>
  <c r="H14"/>
  <c r="H15"/>
  <c r="H16"/>
  <c r="H17"/>
  <c r="I11"/>
  <c r="M11"/>
  <c r="H13" i="15"/>
  <c r="I12"/>
  <c r="M12"/>
  <c r="H12" i="18"/>
  <c r="I11"/>
  <c r="M11"/>
  <c r="H12" i="19"/>
  <c r="I11"/>
  <c r="H12" i="21"/>
  <c r="I11"/>
  <c r="M11"/>
  <c r="H12" i="27"/>
  <c r="I11"/>
  <c r="M11"/>
  <c r="G14" i="28"/>
  <c r="G16"/>
  <c r="G10" i="31"/>
  <c r="I9"/>
  <c r="M9"/>
  <c r="G16" i="44"/>
  <c r="G17"/>
  <c r="I17"/>
  <c r="M17"/>
  <c r="G14" i="52"/>
  <c r="B16" i="40"/>
  <c r="B16" i="7"/>
  <c r="I13" i="39"/>
  <c r="M13"/>
  <c r="I13" i="42"/>
  <c r="M13"/>
  <c r="B14" i="45"/>
  <c r="B16" i="44"/>
  <c r="I16"/>
  <c r="M16"/>
  <c r="B12" i="47"/>
  <c r="I12" i="53"/>
  <c r="M12"/>
  <c r="I15" i="24"/>
  <c r="M15"/>
  <c r="B12" i="8"/>
  <c r="I11" i="28"/>
  <c r="B11" i="29"/>
  <c r="I10" i="42"/>
  <c r="M10"/>
  <c r="I10" i="43"/>
  <c r="M10"/>
  <c r="I10" i="48"/>
  <c r="I11" i="44"/>
  <c r="M11"/>
  <c r="B14" i="50"/>
  <c r="G10" i="1"/>
  <c r="I9"/>
  <c r="M9"/>
  <c r="G13" i="4"/>
  <c r="I12"/>
  <c r="M12"/>
  <c r="G13" i="5"/>
  <c r="I12"/>
  <c r="M12"/>
  <c r="G12" i="7"/>
  <c r="G13"/>
  <c r="G13" i="10"/>
  <c r="I12"/>
  <c r="M12"/>
  <c r="H13" i="17"/>
  <c r="I12"/>
  <c r="M12"/>
  <c r="H13" i="20"/>
  <c r="I12"/>
  <c r="M12"/>
  <c r="H12" i="22"/>
  <c r="I11"/>
  <c r="M11"/>
  <c r="H13" i="23"/>
  <c r="H14"/>
  <c r="I12"/>
  <c r="M12"/>
  <c r="H16" i="25"/>
  <c r="I16"/>
  <c r="M16"/>
  <c r="I14"/>
  <c r="M14"/>
  <c r="M18"/>
  <c r="H12" i="34"/>
  <c r="I11"/>
  <c r="M11"/>
  <c r="I15" i="41"/>
  <c r="M15"/>
  <c r="G16"/>
  <c r="G17"/>
  <c r="I17"/>
  <c r="G17" i="42"/>
  <c r="I16"/>
  <c r="M16"/>
  <c r="H14" i="44"/>
  <c r="H15"/>
  <c r="H16"/>
  <c r="H17"/>
  <c r="I13"/>
  <c r="M13"/>
  <c r="G12" i="45"/>
  <c r="H13" i="52"/>
  <c r="H14"/>
  <c r="H15"/>
  <c r="H16"/>
  <c r="H17"/>
  <c r="I12"/>
  <c r="M12"/>
  <c r="G9" i="50"/>
  <c r="G17" i="8"/>
  <c r="G16"/>
  <c r="I12" i="16"/>
  <c r="M12"/>
  <c r="G9" i="32"/>
  <c r="G10" i="49"/>
  <c r="G18" i="51"/>
  <c r="G17" i="22"/>
  <c r="I7" i="51"/>
  <c r="M7"/>
  <c r="M18"/>
  <c r="I9" i="32"/>
  <c r="M9"/>
  <c r="G10"/>
  <c r="G10" i="50"/>
  <c r="I9"/>
  <c r="M9"/>
  <c r="G11" i="1"/>
  <c r="I10"/>
  <c r="M10"/>
  <c r="I11" i="29"/>
  <c r="M11"/>
  <c r="B12"/>
  <c r="B13" i="8"/>
  <c r="I12"/>
  <c r="M12"/>
  <c r="B17" i="40"/>
  <c r="I17"/>
  <c r="M17"/>
  <c r="I16"/>
  <c r="M16"/>
  <c r="M18"/>
  <c r="G15" i="52"/>
  <c r="I14"/>
  <c r="M14"/>
  <c r="M11" i="19"/>
  <c r="G16" i="53"/>
  <c r="I15"/>
  <c r="M15"/>
  <c r="G11" i="49"/>
  <c r="I10"/>
  <c r="M10"/>
  <c r="G13" i="45"/>
  <c r="I12"/>
  <c r="M12"/>
  <c r="H13" i="34"/>
  <c r="I12"/>
  <c r="M12"/>
  <c r="I14" i="23"/>
  <c r="M14"/>
  <c r="H15"/>
  <c r="H13" i="22"/>
  <c r="I12"/>
  <c r="M12"/>
  <c r="H16" i="20"/>
  <c r="H14"/>
  <c r="I13"/>
  <c r="M13"/>
  <c r="H15" i="17"/>
  <c r="I13"/>
  <c r="M13"/>
  <c r="G14" i="10"/>
  <c r="I13"/>
  <c r="M13"/>
  <c r="G17" i="7"/>
  <c r="G14"/>
  <c r="G14" i="5"/>
  <c r="I13"/>
  <c r="M13"/>
  <c r="G16" i="4"/>
  <c r="I16"/>
  <c r="M16"/>
  <c r="I13"/>
  <c r="M13"/>
  <c r="G14"/>
  <c r="I14" i="50"/>
  <c r="M14"/>
  <c r="B17"/>
  <c r="I17"/>
  <c r="M17"/>
  <c r="M10" i="48"/>
  <c r="M11" i="28"/>
  <c r="I12" i="47"/>
  <c r="M12"/>
  <c r="B13"/>
  <c r="B15" i="45"/>
  <c r="G11" i="31"/>
  <c r="I10"/>
  <c r="M10"/>
  <c r="G15" i="28"/>
  <c r="G17"/>
  <c r="I12" i="27"/>
  <c r="M12"/>
  <c r="H13"/>
  <c r="H14"/>
  <c r="H15"/>
  <c r="H16"/>
  <c r="H17"/>
  <c r="H13" i="21"/>
  <c r="I12"/>
  <c r="M12"/>
  <c r="H13" i="19"/>
  <c r="I12"/>
  <c r="M12"/>
  <c r="I12" i="18"/>
  <c r="M12"/>
  <c r="H13"/>
  <c r="H14" i="15"/>
  <c r="H16"/>
  <c r="I16"/>
  <c r="M16"/>
  <c r="I13"/>
  <c r="M13"/>
  <c r="I15" i="28"/>
  <c r="M15"/>
  <c r="B16"/>
  <c r="B16" i="39"/>
  <c r="I15"/>
  <c r="M15"/>
  <c r="I13" i="48"/>
  <c r="M13"/>
  <c r="G14"/>
  <c r="B14" i="43"/>
  <c r="I13"/>
  <c r="M13"/>
  <c r="I16" i="33"/>
  <c r="M16"/>
  <c r="H17"/>
  <c r="I17"/>
  <c r="M17"/>
  <c r="I15" i="42"/>
  <c r="M15"/>
  <c r="B17"/>
  <c r="I17"/>
  <c r="M17"/>
  <c r="M15" i="37"/>
  <c r="M18" i="42"/>
  <c r="I13" i="7"/>
  <c r="M13"/>
  <c r="I13" i="52"/>
  <c r="M13"/>
  <c r="I15" i="44"/>
  <c r="M15"/>
  <c r="I17" i="7"/>
  <c r="M17"/>
  <c r="I12"/>
  <c r="M12"/>
  <c r="G18" i="48"/>
  <c r="I13" i="6"/>
  <c r="B14"/>
  <c r="B17" i="37"/>
  <c r="I17"/>
  <c r="M17"/>
  <c r="I16"/>
  <c r="M16"/>
  <c r="B15" i="6"/>
  <c r="I14"/>
  <c r="M14"/>
  <c r="B15" i="43"/>
  <c r="I14"/>
  <c r="M14"/>
  <c r="I16" i="39"/>
  <c r="M16"/>
  <c r="B17"/>
  <c r="I17"/>
  <c r="M17"/>
  <c r="G15" i="5"/>
  <c r="I14"/>
  <c r="M14"/>
  <c r="I15" i="17"/>
  <c r="M15"/>
  <c r="H16"/>
  <c r="I14" i="48"/>
  <c r="M14"/>
  <c r="G15"/>
  <c r="I16" i="28"/>
  <c r="M16"/>
  <c r="B17"/>
  <c r="I17"/>
  <c r="M17"/>
  <c r="H17" i="15"/>
  <c r="I17"/>
  <c r="M17"/>
  <c r="I14"/>
  <c r="M14"/>
  <c r="M18"/>
  <c r="H15"/>
  <c r="I15"/>
  <c r="M15"/>
  <c r="H14" i="19"/>
  <c r="H15"/>
  <c r="I13"/>
  <c r="M13"/>
  <c r="H14" i="21"/>
  <c r="H15"/>
  <c r="H16"/>
  <c r="H17"/>
  <c r="I13"/>
  <c r="M13"/>
  <c r="G12" i="31"/>
  <c r="I11"/>
  <c r="M11"/>
  <c r="B16" i="45"/>
  <c r="G15" i="7"/>
  <c r="I14"/>
  <c r="M14"/>
  <c r="I16" i="20"/>
  <c r="M16"/>
  <c r="H17"/>
  <c r="I17"/>
  <c r="M17"/>
  <c r="H14" i="22"/>
  <c r="I13"/>
  <c r="M13"/>
  <c r="H14" i="34"/>
  <c r="I13"/>
  <c r="M13"/>
  <c r="G14" i="45"/>
  <c r="I13"/>
  <c r="M13"/>
  <c r="G18"/>
  <c r="G12" i="49"/>
  <c r="I11"/>
  <c r="M11"/>
  <c r="I16" i="53"/>
  <c r="M16"/>
  <c r="M18"/>
  <c r="G17"/>
  <c r="I17"/>
  <c r="M17"/>
  <c r="G16" i="52"/>
  <c r="I15"/>
  <c r="M15"/>
  <c r="I13" i="8"/>
  <c r="M13"/>
  <c r="B14"/>
  <c r="G12" i="1"/>
  <c r="I11"/>
  <c r="M11"/>
  <c r="G18"/>
  <c r="G11" i="50"/>
  <c r="I10"/>
  <c r="M10"/>
  <c r="I18" i="28"/>
  <c r="I18" i="37"/>
  <c r="H14" i="18"/>
  <c r="I13"/>
  <c r="M13"/>
  <c r="I13" i="47"/>
  <c r="M13"/>
  <c r="B14"/>
  <c r="I14" i="4"/>
  <c r="M14"/>
  <c r="G15"/>
  <c r="I15"/>
  <c r="M15"/>
  <c r="G17"/>
  <c r="G15" i="10"/>
  <c r="I14"/>
  <c r="M14"/>
  <c r="H15" i="20"/>
  <c r="I15"/>
  <c r="M15"/>
  <c r="I14"/>
  <c r="M14"/>
  <c r="I15" i="23"/>
  <c r="M15"/>
  <c r="H16"/>
  <c r="I12" i="29"/>
  <c r="M12"/>
  <c r="B13"/>
  <c r="I10" i="32"/>
  <c r="M10"/>
  <c r="G11"/>
  <c r="M18" i="37"/>
  <c r="I11" i="32"/>
  <c r="M11"/>
  <c r="G13"/>
  <c r="I13"/>
  <c r="M13"/>
  <c r="B14" i="29"/>
  <c r="I13"/>
  <c r="M13"/>
  <c r="I16" i="23"/>
  <c r="M16"/>
  <c r="H17"/>
  <c r="I17"/>
  <c r="M17"/>
  <c r="I14" i="18"/>
  <c r="M14"/>
  <c r="H15"/>
  <c r="G13" i="1"/>
  <c r="I12"/>
  <c r="M12"/>
  <c r="G17" i="52"/>
  <c r="I17"/>
  <c r="M17"/>
  <c r="I16"/>
  <c r="M16"/>
  <c r="G15" i="45"/>
  <c r="I14"/>
  <c r="M14"/>
  <c r="I14" i="34"/>
  <c r="M14"/>
  <c r="H15"/>
  <c r="I14" i="22"/>
  <c r="M14"/>
  <c r="H15"/>
  <c r="B17" i="45"/>
  <c r="I12" i="31"/>
  <c r="M12"/>
  <c r="G13"/>
  <c r="H16" i="19"/>
  <c r="I15"/>
  <c r="I15" i="48"/>
  <c r="G16"/>
  <c r="H17" i="17"/>
  <c r="I17"/>
  <c r="M17"/>
  <c r="I16"/>
  <c r="M16"/>
  <c r="I15" i="10"/>
  <c r="M15"/>
  <c r="G16"/>
  <c r="G17"/>
  <c r="B15" i="47"/>
  <c r="I14"/>
  <c r="M14"/>
  <c r="G12" i="50"/>
  <c r="I11"/>
  <c r="M11"/>
  <c r="I14" i="8"/>
  <c r="M14"/>
  <c r="B15"/>
  <c r="G13" i="49"/>
  <c r="I12"/>
  <c r="M12"/>
  <c r="G16" i="7"/>
  <c r="I15"/>
  <c r="M15"/>
  <c r="I15" i="5"/>
  <c r="M15"/>
  <c r="G16"/>
  <c r="I15" i="43"/>
  <c r="M15"/>
  <c r="B16"/>
  <c r="I15" i="6"/>
  <c r="M15"/>
  <c r="B16"/>
  <c r="B17"/>
  <c r="I17"/>
  <c r="M17"/>
  <c r="G18" i="32"/>
  <c r="M18" i="39"/>
  <c r="I16" i="43"/>
  <c r="M16"/>
  <c r="B17"/>
  <c r="I17"/>
  <c r="M17"/>
  <c r="G17" i="5"/>
  <c r="I17"/>
  <c r="M17"/>
  <c r="I16"/>
  <c r="M16"/>
  <c r="I15" i="47"/>
  <c r="M15"/>
  <c r="B16"/>
  <c r="M15" i="48"/>
  <c r="G16" i="45"/>
  <c r="I15"/>
  <c r="M15"/>
  <c r="G16" i="1"/>
  <c r="G14"/>
  <c r="G15"/>
  <c r="I13"/>
  <c r="M13"/>
  <c r="B15" i="29"/>
  <c r="I14"/>
  <c r="M14"/>
  <c r="I16" i="7"/>
  <c r="M16"/>
  <c r="G18"/>
  <c r="G14" i="49"/>
  <c r="G15"/>
  <c r="G16"/>
  <c r="G17"/>
  <c r="I16" i="48"/>
  <c r="M16"/>
  <c r="G17"/>
  <c r="I17"/>
  <c r="M17"/>
  <c r="M15" i="19"/>
  <c r="G14" i="31"/>
  <c r="G15"/>
  <c r="G16"/>
  <c r="G17"/>
  <c r="H16" i="22"/>
  <c r="I15"/>
  <c r="M15"/>
  <c r="H16" i="34"/>
  <c r="I15"/>
  <c r="M15"/>
  <c r="H16" i="18"/>
  <c r="I15"/>
  <c r="M15"/>
  <c r="B16" i="8"/>
  <c r="I15"/>
  <c r="M15"/>
  <c r="G13" i="50"/>
  <c r="I12"/>
  <c r="M12"/>
  <c r="H17" i="19"/>
  <c r="I17"/>
  <c r="M17"/>
  <c r="I16"/>
  <c r="M16"/>
  <c r="I13" i="50"/>
  <c r="G18"/>
  <c r="B17" i="8"/>
  <c r="I17"/>
  <c r="M17"/>
  <c r="I16"/>
  <c r="M16"/>
  <c r="I16" i="18"/>
  <c r="M16"/>
  <c r="H17"/>
  <c r="I17"/>
  <c r="M17"/>
  <c r="M18"/>
  <c r="H17" i="34"/>
  <c r="I17"/>
  <c r="M17"/>
  <c r="I16"/>
  <c r="M16"/>
  <c r="H17" i="22"/>
  <c r="I17"/>
  <c r="M17"/>
  <c r="I16"/>
  <c r="M16"/>
  <c r="B16" i="29"/>
  <c r="I15"/>
  <c r="M15"/>
  <c r="I16" i="47"/>
  <c r="M16"/>
  <c r="B17"/>
  <c r="I17"/>
  <c r="M17"/>
  <c r="G17" i="45"/>
  <c r="I17"/>
  <c r="M17"/>
  <c r="I16"/>
  <c r="M16"/>
  <c r="M18" i="19"/>
  <c r="I18" i="48"/>
  <c r="G18" i="31"/>
  <c r="I18" i="19"/>
  <c r="G18" i="49"/>
  <c r="M18" i="48"/>
  <c r="M18" i="43"/>
  <c r="I16" i="29"/>
  <c r="M16"/>
  <c r="B17"/>
  <c r="I17"/>
  <c r="M17"/>
  <c r="M18"/>
  <c r="M18" i="22"/>
</calcChain>
</file>

<file path=xl/sharedStrings.xml><?xml version="1.0" encoding="utf-8"?>
<sst xmlns="http://schemas.openxmlformats.org/spreadsheetml/2006/main" count="1714" uniqueCount="207">
  <si>
    <t>Сводная ведомость 2013 год ул. (пер. )</t>
  </si>
  <si>
    <t>ул.Молодежная д.28</t>
  </si>
  <si>
    <t>количество лиц</t>
  </si>
  <si>
    <t>площадь</t>
  </si>
  <si>
    <t>огороды</t>
  </si>
  <si>
    <t>месяц</t>
  </si>
  <si>
    <t>содержание общего домового оборудования</t>
  </si>
  <si>
    <t xml:space="preserve">Вода колонка </t>
  </si>
  <si>
    <t>Вода благоустройство</t>
  </si>
  <si>
    <t>Огород</t>
  </si>
  <si>
    <t>Вывоз     ЖБО</t>
  </si>
  <si>
    <t>газ</t>
  </si>
  <si>
    <t>Вывоз ТБО</t>
  </si>
  <si>
    <t>ИТОГО     начислено</t>
  </si>
  <si>
    <t>оплачено</t>
  </si>
  <si>
    <t>ИТОГО     оплачено</t>
  </si>
  <si>
    <t>сальдо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</si>
  <si>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</si>
  <si>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</si>
  <si>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</si>
  <si>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</si>
  <si>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</si>
  <si>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</si>
  <si>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</si>
  <si>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</si>
  <si>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</si>
  <si>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</si>
  <si>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</si>
  <si>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</si>
  <si>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</si>
  <si>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ул.Дружбы д.22а</t>
  </si>
  <si>
    <t>Вывоз ЖБО</t>
  </si>
  <si>
    <t>ГАЗ</t>
  </si>
  <si>
    <t>вывоз тбо</t>
  </si>
  <si>
    <t>ИТОГО    оплачено</t>
  </si>
  <si>
    <t>ул.Дружбы д.22</t>
  </si>
  <si>
    <t>ИТОГО      оплачено</t>
  </si>
  <si>
    <t>ул.Дружбы д.24</t>
  </si>
  <si>
    <t>ИТОГО      начислено</t>
  </si>
  <si>
    <t>ул.Дружбы д.26</t>
  </si>
  <si>
    <t>ИТОГО    начислено</t>
  </si>
  <si>
    <t>итого</t>
  </si>
  <si>
    <t>ул.Комсомольская д.34</t>
  </si>
  <si>
    <t>ИТОГО     оплочено</t>
  </si>
  <si>
    <t>ул Комсомольская д.37</t>
  </si>
  <si>
    <t>ИТОГО начислено</t>
  </si>
  <si>
    <t>ул.Комсомольска д.39</t>
  </si>
  <si>
    <t>ул.Комсомольская д.40-1</t>
  </si>
  <si>
    <t>ул.Комсомольская д.40</t>
  </si>
  <si>
    <t>ул.Комсомольская д.41</t>
  </si>
  <si>
    <t>ИТОГО   оплачено</t>
  </si>
  <si>
    <t>ул.Комсомольская д.42</t>
  </si>
  <si>
    <t>ул.Комсомольская д.43</t>
  </si>
  <si>
    <t>ул. Комсомольская д.45</t>
  </si>
  <si>
    <t>ул.Комсомольская д.47</t>
  </si>
  <si>
    <t>ул Комсомольская д.32</t>
  </si>
  <si>
    <t>ул Комсомольская д.45-1</t>
  </si>
  <si>
    <t>ул Красноармейская д.125-1</t>
  </si>
  <si>
    <t>ул.Красноармейская д.22</t>
  </si>
  <si>
    <t>ул.Красноармейская д.50</t>
  </si>
  <si>
    <t>ул.Краснормейская д.54</t>
  </si>
  <si>
    <t>ул. Красноармейская  д.55</t>
  </si>
  <si>
    <t>итого     начислено</t>
  </si>
  <si>
    <t>ул.Красноамейская д.63</t>
  </si>
  <si>
    <t>ул.Красноармейская д. 65</t>
  </si>
  <si>
    <t>ИТОГО       начислено</t>
  </si>
  <si>
    <t xml:space="preserve">                          </t>
  </si>
  <si>
    <t xml:space="preserve">                    </t>
  </si>
  <si>
    <t xml:space="preserve">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</si>
  <si>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</si>
  <si>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</si>
  <si>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</si>
  <si>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</si>
  <si>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</t>
  </si>
  <si>
    <t xml:space="preserve">                                           </t>
  </si>
  <si>
    <t>ул.Красноармейская д.125</t>
  </si>
  <si>
    <t>ул.Красноармейская д 127</t>
  </si>
  <si>
    <t>ул.Красноармейская д.129</t>
  </si>
  <si>
    <t>ул.Ленинская д.109</t>
  </si>
  <si>
    <t>ул.Ленинская д.111</t>
  </si>
  <si>
    <t>ул.Ленинская д.130</t>
  </si>
  <si>
    <t>пер.Механизаторов д.4</t>
  </si>
  <si>
    <t>288.7</t>
  </si>
  <si>
    <t>ул.Мира д.31</t>
  </si>
  <si>
    <t>ул.Мира д.33</t>
  </si>
  <si>
    <t>ул.Мира д.34</t>
  </si>
  <si>
    <t>ул.Мира д.34-1</t>
  </si>
  <si>
    <t>ул.Мира д.36</t>
  </si>
  <si>
    <t>ул.Мира д.36-1</t>
  </si>
  <si>
    <t>ул.Мира д.38</t>
  </si>
  <si>
    <t>ул.Мира д.40</t>
  </si>
  <si>
    <t>ул.Мира д.42</t>
  </si>
  <si>
    <t>ул.Мира д.42-1</t>
  </si>
  <si>
    <t>сальда</t>
  </si>
  <si>
    <t>ул.Мира д.44</t>
  </si>
  <si>
    <t>ул.Мира д.44-1</t>
  </si>
  <si>
    <t>ул.Мира д.44-2</t>
  </si>
  <si>
    <t>ул.Мира д.46</t>
  </si>
  <si>
    <t>ул.Мира д.46-1</t>
  </si>
  <si>
    <t>ИТОГО       оплачено</t>
  </si>
  <si>
    <t>ул.Мира д.46-2</t>
  </si>
  <si>
    <t>пер.Октябрьский д.7</t>
  </si>
  <si>
    <t>ИТОГО      оплочено</t>
  </si>
  <si>
    <t>пер.Парковый д.3</t>
  </si>
  <si>
    <t>ИТОГО    начисление</t>
  </si>
  <si>
    <t>пер. Парковый д.4</t>
  </si>
  <si>
    <t>содержание общего домогого оборудования</t>
  </si>
  <si>
    <t>ИТОГО начисленно</t>
  </si>
  <si>
    <t>ИТОГО оплаченно</t>
  </si>
  <si>
    <t>ул.Пионерская д.36</t>
  </si>
  <si>
    <t>ул.Пионерская д.37</t>
  </si>
  <si>
    <t>уд.Пионерская д.39</t>
  </si>
  <si>
    <t>ул.Пионерская  д.41</t>
  </si>
  <si>
    <t>адрес</t>
  </si>
  <si>
    <t>№п/п</t>
  </si>
  <si>
    <t>Итого</t>
  </si>
  <si>
    <t>Молодежная 28</t>
  </si>
  <si>
    <t>Дружбы 22 а</t>
  </si>
  <si>
    <t>Дружбы 22</t>
  </si>
  <si>
    <t>Дружбы 24</t>
  </si>
  <si>
    <t>Дружбы 26</t>
  </si>
  <si>
    <t>Комсомольская 34</t>
  </si>
  <si>
    <t>комсомольская 37</t>
  </si>
  <si>
    <t>комсомольская 39</t>
  </si>
  <si>
    <t>комсомольская 40-1</t>
  </si>
  <si>
    <t>комсомольская 40</t>
  </si>
  <si>
    <t>комсомольская 41</t>
  </si>
  <si>
    <t>комсомольская 42</t>
  </si>
  <si>
    <t>комсомольская 43</t>
  </si>
  <si>
    <t>комсомольская 45</t>
  </si>
  <si>
    <t>комсомольская 47</t>
  </si>
  <si>
    <t>комсомольская 32</t>
  </si>
  <si>
    <t>комсомольская 45-1</t>
  </si>
  <si>
    <t>Красноармейская 125-1</t>
  </si>
  <si>
    <t>Красноармейская 22</t>
  </si>
  <si>
    <t>Красноармейская 50</t>
  </si>
  <si>
    <t>Красноармейская 54</t>
  </si>
  <si>
    <t>Красноармейская 55</t>
  </si>
  <si>
    <t>Красноармейская 63</t>
  </si>
  <si>
    <t>Красноармейская 65</t>
  </si>
  <si>
    <t>Красноармейская 125</t>
  </si>
  <si>
    <t>Красноармейская 127</t>
  </si>
  <si>
    <t>Красноармейская 129</t>
  </si>
  <si>
    <t>Ленинская 109</t>
  </si>
  <si>
    <t>Ленинская 111</t>
  </si>
  <si>
    <t>Ленинская 130</t>
  </si>
  <si>
    <t>Механизаторов 4</t>
  </si>
  <si>
    <t>Мира 31</t>
  </si>
  <si>
    <t>Мира 33</t>
  </si>
  <si>
    <t>Мира34</t>
  </si>
  <si>
    <t>Мира34-1</t>
  </si>
  <si>
    <t>Мира 36</t>
  </si>
  <si>
    <t>Мира 36-1</t>
  </si>
  <si>
    <t>Мира 38</t>
  </si>
  <si>
    <t>Мира 40</t>
  </si>
  <si>
    <t>Мира 42</t>
  </si>
  <si>
    <t>Мира 42-1</t>
  </si>
  <si>
    <t>Мира 44</t>
  </si>
  <si>
    <t>Мира 44-1</t>
  </si>
  <si>
    <t>Мира 44-2</t>
  </si>
  <si>
    <t>Мира 46</t>
  </si>
  <si>
    <t>Мира 46-1</t>
  </si>
  <si>
    <t>Мира 46-2</t>
  </si>
  <si>
    <t>октябрьский 7</t>
  </si>
  <si>
    <t>Парковый 3</t>
  </si>
  <si>
    <t>Парковый 4</t>
  </si>
  <si>
    <t>Пионерская 36</t>
  </si>
  <si>
    <t>Пионерская 37</t>
  </si>
  <si>
    <t>Пионерская 41</t>
  </si>
  <si>
    <t>Пионерская 39</t>
  </si>
  <si>
    <t>Пожарный 9</t>
  </si>
  <si>
    <t>Пожарный 11</t>
  </si>
  <si>
    <t>Пожарный 14</t>
  </si>
  <si>
    <t>Советская 128</t>
  </si>
  <si>
    <t>Советская 128 б</t>
  </si>
  <si>
    <t>Советская 131</t>
  </si>
  <si>
    <t>Труда 11</t>
  </si>
  <si>
    <t>Труда 12</t>
  </si>
  <si>
    <t>Центральный 1</t>
  </si>
  <si>
    <t>Центральный 2</t>
  </si>
  <si>
    <t>Центральный 2 а</t>
  </si>
  <si>
    <t>Центральный 5 а</t>
  </si>
  <si>
    <t>Школьный 8 а</t>
  </si>
  <si>
    <t>Юблейный 1</t>
  </si>
  <si>
    <t xml:space="preserve">ноябрь </t>
  </si>
  <si>
    <t>Сводная ведомость 2014 год</t>
  </si>
  <si>
    <t>Сводная ведомость 2014год</t>
  </si>
  <si>
    <t>Вода</t>
  </si>
  <si>
    <t>Своная  ведомость 2014год</t>
  </si>
  <si>
    <t>Сводная веомость 2014год</t>
  </si>
  <si>
    <t xml:space="preserve"> </t>
  </si>
  <si>
    <t>оплата</t>
  </si>
  <si>
    <t>Своная ведомость 2014год</t>
  </si>
  <si>
    <t>Сводная ведомость 2014 год ул. (пер. )</t>
  </si>
  <si>
    <t>Сводная ведомость 2014  год ул. (пер. )</t>
  </si>
  <si>
    <t>S кв.м.</t>
  </si>
  <si>
    <t xml:space="preserve">Упр. Расх. </t>
  </si>
  <si>
    <t>Вып. работы</t>
  </si>
  <si>
    <t>Всего затр</t>
  </si>
  <si>
    <t>Ост.от начис.</t>
  </si>
  <si>
    <t>Ост.от оплаты</t>
  </si>
  <si>
    <t>Механизаторов 2</t>
  </si>
  <si>
    <t>Центральный 3</t>
  </si>
  <si>
    <t>С/до на 01.01.2015г</t>
  </si>
  <si>
    <t>Начислено  за 12 мес.</t>
  </si>
  <si>
    <t>СОДЕРЖАНИЕ  ЖИЛЫХ  ДОМОВ   за 12 месяцев  2015  ГОДА</t>
  </si>
  <si>
    <t xml:space="preserve">  Работы по профилакти        ческому осмотру МКД С 07.2013        по 31.12.2015
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</si>
</sst>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/>
    <xf numFmtId="0" fontId="0" fillId="2" borderId="0" xfId="0" applyFill="1"/>
    <xf numFmtId="0" fontId="0" fillId="2" borderId="1" xfId="0" applyFill="1" applyBorder="1" applyAlignment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0" fontId="2" fillId="2" borderId="1" xfId="0" applyFont="1" applyFill="1" applyBorder="1"/>
    <xf numFmtId="2" fontId="0" fillId="2" borderId="0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2" fontId="0" fillId="2" borderId="2" xfId="0" applyNumberFormat="1" applyFill="1" applyBorder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2" fontId="0" fillId="0" borderId="2" xfId="0" applyNumberFormat="1" applyFill="1" applyBorder="1"/>
    <xf numFmtId="2" fontId="0" fillId="0" borderId="0" xfId="0" applyNumberFormat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2" fontId="0" fillId="0" borderId="0" xfId="0" applyNumberFormat="1" applyFill="1"/>
    <xf numFmtId="0" fontId="0" fillId="0" borderId="3" xfId="0" applyFill="1" applyBorder="1"/>
    <xf numFmtId="0" fontId="0" fillId="2" borderId="0" xfId="0" applyFill="1" applyBorder="1"/>
    <xf numFmtId="0" fontId="0" fillId="0" borderId="2" xfId="0" applyFill="1" applyBorder="1"/>
    <xf numFmtId="0" fontId="7" fillId="0" borderId="0" xfId="0" applyFont="1"/>
    <xf numFmtId="0" fontId="5" fillId="0" borderId="0" xfId="0" applyFont="1" applyFill="1" applyAlignment="1">
      <alignment horizontal="right"/>
    </xf>
    <xf numFmtId="164" fontId="0" fillId="0" borderId="0" xfId="1" applyNumberFormat="1" applyFont="1"/>
    <xf numFmtId="0" fontId="6" fillId="0" borderId="0" xfId="0" applyFont="1" applyFill="1"/>
    <xf numFmtId="0" fontId="6" fillId="0" borderId="0" xfId="0" applyFont="1"/>
    <xf numFmtId="0" fontId="5" fillId="0" borderId="0" xfId="0" applyFont="1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wrapText="1"/>
    </xf>
    <xf numFmtId="2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left"/>
    </xf>
    <xf numFmtId="2" fontId="13" fillId="0" borderId="0" xfId="0" applyNumberFormat="1" applyFont="1" applyFill="1" applyAlignment="1">
      <alignment horizontal="left"/>
    </xf>
    <xf numFmtId="165" fontId="1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2" fontId="14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65" fontId="14" fillId="0" borderId="0" xfId="0" applyNumberFormat="1" applyFont="1" applyFill="1" applyAlignment="1">
      <alignment horizontal="left"/>
    </xf>
    <xf numFmtId="2" fontId="1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66" t="s">
        <v>185</v>
      </c>
      <c r="B1" s="66"/>
      <c r="C1" s="66"/>
      <c r="D1" s="66"/>
      <c r="E1" s="66"/>
      <c r="F1" s="66" t="s">
        <v>1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517.20000000000005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3915.2</v>
      </c>
      <c r="C6" s="3"/>
      <c r="D6" s="3">
        <v>332.5</v>
      </c>
      <c r="E6" s="3"/>
      <c r="F6" s="3">
        <v>846.75</v>
      </c>
      <c r="G6" s="3"/>
      <c r="H6" s="3">
        <v>362.04</v>
      </c>
      <c r="I6" s="3">
        <v>5456.49</v>
      </c>
      <c r="J6" s="8">
        <v>3260</v>
      </c>
      <c r="K6" s="3"/>
      <c r="L6" s="8">
        <f>SUM(J6:K6)</f>
        <v>3260</v>
      </c>
      <c r="M6" s="8">
        <v>2196.4899999999998</v>
      </c>
    </row>
    <row r="7" spans="1:13">
      <c r="A7" s="3" t="s">
        <v>18</v>
      </c>
      <c r="B7" s="3">
        <v>3915.2</v>
      </c>
      <c r="C7" s="3">
        <v>0</v>
      </c>
      <c r="D7" s="3">
        <v>1050.7</v>
      </c>
      <c r="E7" s="3">
        <v>0</v>
      </c>
      <c r="F7" s="8">
        <v>2675.73</v>
      </c>
      <c r="G7" s="9"/>
      <c r="H7" s="3">
        <v>362.04</v>
      </c>
      <c r="I7" s="3">
        <f t="shared" ref="I7:I13" si="0">SUM(B7:H7)</f>
        <v>8003.6699999999992</v>
      </c>
      <c r="J7" s="8">
        <v>11188</v>
      </c>
      <c r="K7" s="3"/>
      <c r="L7" s="8">
        <f t="shared" ref="L7:L17" si="1">SUM(J7:K7)</f>
        <v>11188</v>
      </c>
      <c r="M7" s="8">
        <f t="shared" ref="M7:M17" si="2">I7-L7</f>
        <v>-3184.3300000000008</v>
      </c>
    </row>
    <row r="8" spans="1:13">
      <c r="A8" s="3" t="s">
        <v>19</v>
      </c>
      <c r="B8" s="3">
        <v>3915.2</v>
      </c>
      <c r="C8" s="3">
        <v>0</v>
      </c>
      <c r="D8" s="3">
        <v>611.79999999999995</v>
      </c>
      <c r="E8" s="3">
        <v>0</v>
      </c>
      <c r="F8" s="8">
        <v>1558.02</v>
      </c>
      <c r="G8" s="9">
        <f t="shared" ref="G8:H13" si="3">G7</f>
        <v>0</v>
      </c>
      <c r="H8" s="3">
        <v>362.04</v>
      </c>
      <c r="I8" s="3">
        <f t="shared" si="0"/>
        <v>6447.06</v>
      </c>
      <c r="J8" s="8">
        <v>9327.7900000000009</v>
      </c>
      <c r="K8" s="3"/>
      <c r="L8" s="8">
        <f t="shared" si="1"/>
        <v>9327.7900000000009</v>
      </c>
      <c r="M8" s="8">
        <f t="shared" si="2"/>
        <v>-2880.7300000000005</v>
      </c>
    </row>
    <row r="9" spans="1:13">
      <c r="A9" s="3" t="s">
        <v>20</v>
      </c>
      <c r="B9" s="3"/>
      <c r="C9" s="3">
        <v>0</v>
      </c>
      <c r="D9" s="3"/>
      <c r="E9" s="3">
        <v>0</v>
      </c>
      <c r="F9" s="8"/>
      <c r="G9" s="9">
        <f t="shared" si="3"/>
        <v>0</v>
      </c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4">B9</f>
        <v>0</v>
      </c>
      <c r="C10" s="3">
        <v>0</v>
      </c>
      <c r="D10" s="3"/>
      <c r="E10" s="3">
        <v>0</v>
      </c>
      <c r="F10" s="8"/>
      <c r="G10" s="9">
        <f t="shared" si="3"/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4"/>
        <v>0</v>
      </c>
      <c r="C11" s="3">
        <v>0</v>
      </c>
      <c r="D11" s="3"/>
      <c r="E11" s="3">
        <v>0</v>
      </c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4"/>
        <v>0</v>
      </c>
      <c r="C12" s="3">
        <v>0</v>
      </c>
      <c r="D12" s="3"/>
      <c r="E12" s="3">
        <v>0</v>
      </c>
      <c r="F12" s="8"/>
      <c r="G12" s="9">
        <f t="shared" si="3"/>
        <v>0</v>
      </c>
      <c r="H12" s="9">
        <f t="shared" si="3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4"/>
        <v>0</v>
      </c>
      <c r="C13" s="3">
        <v>0</v>
      </c>
      <c r="D13" s="3"/>
      <c r="E13" s="3">
        <v>0</v>
      </c>
      <c r="F13" s="8"/>
      <c r="G13" s="3">
        <f t="shared" si="3"/>
        <v>0</v>
      </c>
      <c r="H13" s="3">
        <f t="shared" si="3"/>
        <v>0</v>
      </c>
      <c r="I13" s="3">
        <f t="shared" si="0"/>
        <v>0</v>
      </c>
      <c r="J13" s="3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4"/>
        <v>0</v>
      </c>
      <c r="C14" s="3">
        <v>0</v>
      </c>
      <c r="D14" s="3"/>
      <c r="E14" s="3">
        <v>0</v>
      </c>
      <c r="F14" s="8"/>
      <c r="G14" s="3">
        <f>G13</f>
        <v>0</v>
      </c>
      <c r="H14" s="3"/>
      <c r="I14" s="3"/>
      <c r="J14" s="3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4"/>
        <v>0</v>
      </c>
      <c r="C15" s="3">
        <v>0</v>
      </c>
      <c r="D15" s="3"/>
      <c r="E15" s="3"/>
      <c r="F15" s="8"/>
      <c r="G15" s="3">
        <f>G14</f>
        <v>0</v>
      </c>
      <c r="H15" s="3">
        <f>H14</f>
        <v>0</v>
      </c>
      <c r="I15" s="3"/>
      <c r="J15" s="3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4"/>
        <v>0</v>
      </c>
      <c r="C16" s="3">
        <v>0</v>
      </c>
      <c r="D16" s="3"/>
      <c r="E16" s="3"/>
      <c r="F16" s="8"/>
      <c r="G16" s="3">
        <f>G13</f>
        <v>0</v>
      </c>
      <c r="H16" s="3">
        <f>H15</f>
        <v>0</v>
      </c>
      <c r="I16" s="3"/>
      <c r="J16" s="3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4"/>
        <v>0</v>
      </c>
      <c r="C17" s="3"/>
      <c r="D17" s="3"/>
      <c r="E17" s="3"/>
      <c r="F17" s="8"/>
      <c r="G17" s="3"/>
      <c r="H17" s="3">
        <f>H15</f>
        <v>0</v>
      </c>
      <c r="I17" s="3"/>
      <c r="J17" s="3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11745.56</v>
      </c>
      <c r="C18" s="3">
        <f t="shared" ref="C18:K18" si="5">SUM(C6:C12)</f>
        <v>0</v>
      </c>
      <c r="D18" s="3">
        <v>1995</v>
      </c>
      <c r="E18" s="3">
        <f t="shared" si="5"/>
        <v>0</v>
      </c>
      <c r="F18" s="3">
        <f>SUM(F6:F17)</f>
        <v>5080.5</v>
      </c>
      <c r="G18" s="3">
        <f t="shared" si="5"/>
        <v>0</v>
      </c>
      <c r="H18" s="3">
        <v>1086.1199999999999</v>
      </c>
      <c r="I18" s="3">
        <v>19907.22</v>
      </c>
      <c r="J18" s="8">
        <v>23775.79</v>
      </c>
      <c r="K18" s="3">
        <f t="shared" si="5"/>
        <v>0</v>
      </c>
      <c r="L18" s="3">
        <f>SUM(L6:L17)</f>
        <v>23775.79</v>
      </c>
      <c r="M18" s="8">
        <v>-3868.57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R7" sqref="R7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48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870.4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8">
        <v>6588.93</v>
      </c>
      <c r="C6" s="13"/>
      <c r="D6" s="13">
        <v>1130.5</v>
      </c>
      <c r="E6" s="13"/>
      <c r="F6" s="19">
        <v>2878.98</v>
      </c>
      <c r="G6" s="18">
        <v>174.08</v>
      </c>
      <c r="H6" s="18">
        <v>609.28</v>
      </c>
      <c r="I6" s="20">
        <v>11299.26</v>
      </c>
      <c r="J6" s="19">
        <v>3856.45</v>
      </c>
      <c r="K6" s="13"/>
      <c r="L6" s="20">
        <f>SUM(J6:K6)</f>
        <v>3856.45</v>
      </c>
      <c r="M6" s="20">
        <f>I6-L6</f>
        <v>7442.81</v>
      </c>
    </row>
    <row r="7" spans="1:13">
      <c r="A7" s="13" t="s">
        <v>18</v>
      </c>
      <c r="B7" s="18">
        <v>6588.93</v>
      </c>
      <c r="C7" s="13"/>
      <c r="D7" s="13">
        <v>1103.9000000000001</v>
      </c>
      <c r="E7" s="13"/>
      <c r="F7" s="19">
        <v>2811.24</v>
      </c>
      <c r="G7" s="18">
        <v>174.08</v>
      </c>
      <c r="H7" s="18">
        <v>609.28</v>
      </c>
      <c r="I7" s="20">
        <f t="shared" ref="I7:I15" si="0">SUM(B7:H7)</f>
        <v>11287.43</v>
      </c>
      <c r="J7" s="19">
        <v>7377.52</v>
      </c>
      <c r="K7" s="13"/>
      <c r="L7" s="20">
        <f t="shared" ref="L7:L17" si="1">SUM(J7:K7)</f>
        <v>7377.52</v>
      </c>
      <c r="M7" s="20">
        <f t="shared" ref="M7:M18" si="2">I7-L7</f>
        <v>3909.91</v>
      </c>
    </row>
    <row r="8" spans="1:13">
      <c r="A8" s="13" t="s">
        <v>19</v>
      </c>
      <c r="B8" s="18">
        <v>6588.93</v>
      </c>
      <c r="C8" s="13"/>
      <c r="D8" s="13">
        <v>1436.4</v>
      </c>
      <c r="E8" s="13"/>
      <c r="F8" s="19">
        <v>3725.73</v>
      </c>
      <c r="G8" s="18">
        <v>174.08</v>
      </c>
      <c r="H8" s="18">
        <v>609.28</v>
      </c>
      <c r="I8" s="20">
        <f t="shared" si="0"/>
        <v>12534.42</v>
      </c>
      <c r="J8" s="19">
        <v>9055.66</v>
      </c>
      <c r="K8" s="13"/>
      <c r="L8" s="20">
        <f t="shared" si="1"/>
        <v>9055.66</v>
      </c>
      <c r="M8" s="20">
        <f t="shared" si="2"/>
        <v>3478.76</v>
      </c>
    </row>
    <row r="9" spans="1:13">
      <c r="A9" s="13" t="s">
        <v>20</v>
      </c>
      <c r="B9" s="18"/>
      <c r="C9" s="13"/>
      <c r="D9" s="13"/>
      <c r="E9" s="13"/>
      <c r="F9" s="19"/>
      <c r="G9" s="18"/>
      <c r="H9" s="18"/>
      <c r="I9" s="20">
        <f t="shared" si="0"/>
        <v>0</v>
      </c>
      <c r="J9" s="19"/>
      <c r="K9" s="13"/>
      <c r="L9" s="20">
        <f t="shared" si="1"/>
        <v>0</v>
      </c>
      <c r="M9" s="20">
        <f t="shared" si="2"/>
        <v>0</v>
      </c>
    </row>
    <row r="10" spans="1:13">
      <c r="A10" s="13" t="s">
        <v>21</v>
      </c>
      <c r="B10" s="18"/>
      <c r="C10" s="13"/>
      <c r="D10" s="13"/>
      <c r="E10" s="13"/>
      <c r="F10" s="19"/>
      <c r="G10" s="18">
        <f t="shared" ref="G10:H17" si="3">G9</f>
        <v>0</v>
      </c>
      <c r="H10" s="18">
        <f t="shared" si="3"/>
        <v>0</v>
      </c>
      <c r="I10" s="20">
        <f t="shared" si="0"/>
        <v>0</v>
      </c>
      <c r="J10" s="19"/>
      <c r="K10" s="13"/>
      <c r="L10" s="20">
        <f t="shared" si="1"/>
        <v>0</v>
      </c>
      <c r="M10" s="20">
        <f t="shared" si="2"/>
        <v>0</v>
      </c>
    </row>
    <row r="11" spans="1:13">
      <c r="A11" s="13" t="s">
        <v>22</v>
      </c>
      <c r="B11" s="18"/>
      <c r="C11" s="13"/>
      <c r="D11" s="13"/>
      <c r="E11" s="13"/>
      <c r="F11" s="19"/>
      <c r="G11" s="18">
        <f t="shared" si="3"/>
        <v>0</v>
      </c>
      <c r="H11" s="18">
        <f t="shared" si="3"/>
        <v>0</v>
      </c>
      <c r="I11" s="20">
        <f t="shared" si="0"/>
        <v>0</v>
      </c>
      <c r="J11" s="19"/>
      <c r="K11" s="13"/>
      <c r="L11" s="20">
        <f t="shared" si="1"/>
        <v>0</v>
      </c>
      <c r="M11" s="20">
        <f t="shared" si="2"/>
        <v>0</v>
      </c>
    </row>
    <row r="12" spans="1:13">
      <c r="A12" s="13" t="s">
        <v>23</v>
      </c>
      <c r="B12" s="18"/>
      <c r="C12" s="13"/>
      <c r="D12" s="13"/>
      <c r="E12" s="13"/>
      <c r="F12" s="19"/>
      <c r="G12" s="18">
        <f t="shared" si="3"/>
        <v>0</v>
      </c>
      <c r="H12" s="18">
        <f t="shared" si="3"/>
        <v>0</v>
      </c>
      <c r="I12" s="20">
        <f t="shared" si="0"/>
        <v>0</v>
      </c>
      <c r="J12" s="19"/>
      <c r="K12" s="13"/>
      <c r="L12" s="20">
        <f t="shared" si="1"/>
        <v>0</v>
      </c>
      <c r="M12" s="20">
        <f t="shared" si="2"/>
        <v>0</v>
      </c>
    </row>
    <row r="13" spans="1:13">
      <c r="A13" s="13" t="s">
        <v>24</v>
      </c>
      <c r="B13" s="18"/>
      <c r="C13" s="13"/>
      <c r="D13" s="13"/>
      <c r="E13" s="13"/>
      <c r="F13" s="19"/>
      <c r="G13" s="18">
        <f t="shared" si="3"/>
        <v>0</v>
      </c>
      <c r="H13" s="18">
        <f t="shared" si="3"/>
        <v>0</v>
      </c>
      <c r="I13" s="20">
        <f t="shared" si="0"/>
        <v>0</v>
      </c>
      <c r="J13" s="19"/>
      <c r="K13" s="13"/>
      <c r="L13" s="20">
        <f t="shared" si="1"/>
        <v>0</v>
      </c>
      <c r="M13" s="20">
        <f t="shared" si="2"/>
        <v>0</v>
      </c>
    </row>
    <row r="14" spans="1:13">
      <c r="A14" s="13" t="s">
        <v>25</v>
      </c>
      <c r="B14" s="18"/>
      <c r="C14" s="13"/>
      <c r="D14" s="13"/>
      <c r="E14" s="13"/>
      <c r="F14" s="19"/>
      <c r="G14" s="18">
        <f t="shared" si="3"/>
        <v>0</v>
      </c>
      <c r="H14" s="18">
        <f t="shared" si="3"/>
        <v>0</v>
      </c>
      <c r="I14" s="20">
        <f t="shared" si="0"/>
        <v>0</v>
      </c>
      <c r="J14" s="19"/>
      <c r="K14" s="13"/>
      <c r="L14" s="20">
        <f t="shared" si="1"/>
        <v>0</v>
      </c>
      <c r="M14" s="20">
        <f t="shared" si="2"/>
        <v>0</v>
      </c>
    </row>
    <row r="15" spans="1:13">
      <c r="A15" s="13" t="s">
        <v>26</v>
      </c>
      <c r="B15" s="18"/>
      <c r="C15" s="13"/>
      <c r="D15" s="13"/>
      <c r="E15" s="13"/>
      <c r="F15" s="19"/>
      <c r="G15" s="18">
        <f t="shared" si="3"/>
        <v>0</v>
      </c>
      <c r="H15" s="18">
        <f t="shared" si="3"/>
        <v>0</v>
      </c>
      <c r="I15" s="20">
        <f t="shared" si="0"/>
        <v>0</v>
      </c>
      <c r="J15" s="19"/>
      <c r="K15" s="13"/>
      <c r="L15" s="20">
        <f t="shared" si="1"/>
        <v>0</v>
      </c>
      <c r="M15" s="20">
        <f t="shared" si="2"/>
        <v>0</v>
      </c>
    </row>
    <row r="16" spans="1:13">
      <c r="A16" s="13" t="s">
        <v>27</v>
      </c>
      <c r="B16" s="18"/>
      <c r="C16" s="13"/>
      <c r="D16" s="13"/>
      <c r="E16" s="13"/>
      <c r="F16" s="19"/>
      <c r="G16" s="18">
        <f t="shared" si="3"/>
        <v>0</v>
      </c>
      <c r="H16" s="18">
        <f t="shared" si="3"/>
        <v>0</v>
      </c>
      <c r="I16" s="20"/>
      <c r="J16" s="19"/>
      <c r="K16" s="13"/>
      <c r="L16" s="20">
        <f t="shared" si="1"/>
        <v>0</v>
      </c>
      <c r="M16" s="20">
        <f t="shared" si="2"/>
        <v>0</v>
      </c>
    </row>
    <row r="17" spans="1:13">
      <c r="A17" s="13" t="s">
        <v>28</v>
      </c>
      <c r="B17" s="18"/>
      <c r="C17" s="13"/>
      <c r="D17" s="13"/>
      <c r="E17" s="13"/>
      <c r="F17" s="19"/>
      <c r="G17" s="18">
        <f t="shared" si="3"/>
        <v>0</v>
      </c>
      <c r="H17" s="18">
        <f t="shared" si="3"/>
        <v>0</v>
      </c>
      <c r="I17" s="20"/>
      <c r="J17" s="19"/>
      <c r="K17" s="13"/>
      <c r="L17" s="20">
        <f t="shared" si="1"/>
        <v>0</v>
      </c>
      <c r="M17" s="20">
        <f t="shared" si="2"/>
        <v>0</v>
      </c>
    </row>
    <row r="18" spans="1:13">
      <c r="A18" s="21" t="s">
        <v>29</v>
      </c>
      <c r="B18" s="18">
        <v>19766.79</v>
      </c>
      <c r="C18" s="18">
        <f>C6+C7+C8+C9+C11+C10+C12+C14+C15</f>
        <v>0</v>
      </c>
      <c r="D18" s="18">
        <v>3670.8</v>
      </c>
      <c r="E18" s="18">
        <f>E6+E7+E8+E9+E11+E10+E12+E14+E15</f>
        <v>0</v>
      </c>
      <c r="F18" s="18">
        <v>9415.9500000000007</v>
      </c>
      <c r="G18" s="18">
        <v>522.24</v>
      </c>
      <c r="H18" s="18">
        <v>1827.84</v>
      </c>
      <c r="I18" s="18">
        <v>35121.11</v>
      </c>
      <c r="J18" s="18">
        <v>20289.63</v>
      </c>
      <c r="K18" s="18">
        <f>K6+K7+K8+K9+K11+K10+K12+K14+K15</f>
        <v>0</v>
      </c>
      <c r="L18" s="18">
        <v>20289.63</v>
      </c>
      <c r="M18" s="20">
        <f t="shared" si="2"/>
        <v>14831.48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67" t="s">
        <v>186</v>
      </c>
      <c r="B1" s="67"/>
      <c r="C1" s="67"/>
      <c r="D1" s="67"/>
      <c r="E1" s="67"/>
      <c r="F1" s="69" t="s">
        <v>49</v>
      </c>
      <c r="G1" s="69"/>
      <c r="H1" s="69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755.19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50</v>
      </c>
      <c r="M5" s="17" t="s">
        <v>16</v>
      </c>
    </row>
    <row r="6" spans="1:13">
      <c r="A6" s="13" t="s">
        <v>17</v>
      </c>
      <c r="B6" s="13">
        <v>5716.79</v>
      </c>
      <c r="C6" s="13"/>
      <c r="D6" s="13">
        <v>1138.48</v>
      </c>
      <c r="E6" s="13"/>
      <c r="F6" s="19">
        <v>2889.29</v>
      </c>
      <c r="G6" s="19">
        <v>0</v>
      </c>
      <c r="H6" s="13">
        <v>528.63</v>
      </c>
      <c r="I6" s="19">
        <v>10273.19</v>
      </c>
      <c r="J6" s="19">
        <v>7165</v>
      </c>
      <c r="K6" s="13"/>
      <c r="L6" s="19">
        <f>SUM(J6:K6)</f>
        <v>7165</v>
      </c>
      <c r="M6" s="19">
        <f>I6-L6</f>
        <v>3108.1900000000005</v>
      </c>
    </row>
    <row r="7" spans="1:13">
      <c r="A7" s="13" t="s">
        <v>18</v>
      </c>
      <c r="B7" s="13">
        <v>5716.79</v>
      </c>
      <c r="C7" s="13"/>
      <c r="D7" s="13">
        <v>1165.08</v>
      </c>
      <c r="E7" s="13"/>
      <c r="F7" s="19">
        <v>2601.23</v>
      </c>
      <c r="G7" s="19">
        <f t="shared" ref="G7:H14" si="0">G6</f>
        <v>0</v>
      </c>
      <c r="H7" s="13">
        <v>528.63</v>
      </c>
      <c r="I7" s="19">
        <f t="shared" ref="I7:I17" si="1">SUM(B7:H7)</f>
        <v>10011.73</v>
      </c>
      <c r="J7" s="19">
        <v>11282</v>
      </c>
      <c r="K7" s="13"/>
      <c r="L7" s="19">
        <f t="shared" ref="L7:L17" si="2">SUM(J7:K7)</f>
        <v>11282</v>
      </c>
      <c r="M7" s="19">
        <f t="shared" ref="M7:M17" si="3">I7-L7</f>
        <v>-1270.2700000000004</v>
      </c>
    </row>
    <row r="8" spans="1:13">
      <c r="A8" s="13" t="s">
        <v>19</v>
      </c>
      <c r="B8" s="13">
        <v>5716.79</v>
      </c>
      <c r="C8" s="13"/>
      <c r="D8" s="13">
        <v>872.48</v>
      </c>
      <c r="E8" s="13"/>
      <c r="F8" s="19">
        <v>2221.89</v>
      </c>
      <c r="G8" s="19">
        <f t="shared" si="0"/>
        <v>0</v>
      </c>
      <c r="H8" s="13">
        <v>528.63</v>
      </c>
      <c r="I8" s="19">
        <f t="shared" si="1"/>
        <v>9339.7899999999991</v>
      </c>
      <c r="J8" s="19">
        <v>8442.3700000000008</v>
      </c>
      <c r="K8" s="13"/>
      <c r="L8" s="19">
        <f t="shared" si="2"/>
        <v>8442.3700000000008</v>
      </c>
      <c r="M8" s="19">
        <f t="shared" si="3"/>
        <v>897.41999999999825</v>
      </c>
    </row>
    <row r="9" spans="1:13">
      <c r="A9" s="13" t="s">
        <v>20</v>
      </c>
      <c r="B9" s="13"/>
      <c r="C9" s="13"/>
      <c r="D9" s="13"/>
      <c r="E9" s="13"/>
      <c r="F9" s="19"/>
      <c r="G9" s="19">
        <f t="shared" si="0"/>
        <v>0</v>
      </c>
      <c r="H9" s="13"/>
      <c r="I9" s="19">
        <f t="shared" si="1"/>
        <v>0</v>
      </c>
      <c r="J9" s="19"/>
      <c r="K9" s="13"/>
      <c r="L9" s="19">
        <f t="shared" si="2"/>
        <v>0</v>
      </c>
      <c r="M9" s="19">
        <f t="shared" si="3"/>
        <v>0</v>
      </c>
    </row>
    <row r="10" spans="1:13">
      <c r="A10" s="13" t="s">
        <v>21</v>
      </c>
      <c r="B10" s="13">
        <f t="shared" ref="B10:B15" si="4">B9</f>
        <v>0</v>
      </c>
      <c r="C10" s="13"/>
      <c r="D10" s="13"/>
      <c r="E10" s="13"/>
      <c r="F10" s="19"/>
      <c r="G10" s="19">
        <f t="shared" si="0"/>
        <v>0</v>
      </c>
      <c r="H10" s="13">
        <f t="shared" si="0"/>
        <v>0</v>
      </c>
      <c r="I10" s="19">
        <f t="shared" si="1"/>
        <v>0</v>
      </c>
      <c r="J10" s="19"/>
      <c r="K10" s="13"/>
      <c r="L10" s="19">
        <f t="shared" si="2"/>
        <v>0</v>
      </c>
      <c r="M10" s="19">
        <f t="shared" si="3"/>
        <v>0</v>
      </c>
    </row>
    <row r="11" spans="1:13">
      <c r="A11" s="13" t="s">
        <v>22</v>
      </c>
      <c r="B11" s="13">
        <f t="shared" si="4"/>
        <v>0</v>
      </c>
      <c r="C11" s="13"/>
      <c r="D11" s="13"/>
      <c r="E11" s="13"/>
      <c r="F11" s="19"/>
      <c r="G11" s="19">
        <f t="shared" si="0"/>
        <v>0</v>
      </c>
      <c r="H11" s="13">
        <f t="shared" si="0"/>
        <v>0</v>
      </c>
      <c r="I11" s="19">
        <f t="shared" si="1"/>
        <v>0</v>
      </c>
      <c r="J11" s="19"/>
      <c r="K11" s="13"/>
      <c r="L11" s="19">
        <f t="shared" si="2"/>
        <v>0</v>
      </c>
      <c r="M11" s="19">
        <f t="shared" si="3"/>
        <v>0</v>
      </c>
    </row>
    <row r="12" spans="1:13">
      <c r="A12" s="13" t="s">
        <v>23</v>
      </c>
      <c r="B12" s="13">
        <f t="shared" si="4"/>
        <v>0</v>
      </c>
      <c r="C12" s="13"/>
      <c r="D12" s="13"/>
      <c r="E12" s="13"/>
      <c r="F12" s="19"/>
      <c r="G12" s="19">
        <f t="shared" si="0"/>
        <v>0</v>
      </c>
      <c r="H12" s="13">
        <f t="shared" si="0"/>
        <v>0</v>
      </c>
      <c r="I12" s="19">
        <f t="shared" si="1"/>
        <v>0</v>
      </c>
      <c r="J12" s="19"/>
      <c r="K12" s="13"/>
      <c r="L12" s="19">
        <f t="shared" si="2"/>
        <v>0</v>
      </c>
      <c r="M12" s="19">
        <f t="shared" si="3"/>
        <v>0</v>
      </c>
    </row>
    <row r="13" spans="1:13">
      <c r="A13" s="13" t="s">
        <v>24</v>
      </c>
      <c r="B13" s="13">
        <f t="shared" si="4"/>
        <v>0</v>
      </c>
      <c r="C13" s="13"/>
      <c r="D13" s="13"/>
      <c r="E13" s="13"/>
      <c r="F13" s="19"/>
      <c r="G13" s="19">
        <f t="shared" si="0"/>
        <v>0</v>
      </c>
      <c r="H13" s="13">
        <f t="shared" si="0"/>
        <v>0</v>
      </c>
      <c r="I13" s="19">
        <f t="shared" si="1"/>
        <v>0</v>
      </c>
      <c r="J13" s="19"/>
      <c r="K13" s="13"/>
      <c r="L13" s="19">
        <f t="shared" si="2"/>
        <v>0</v>
      </c>
      <c r="M13" s="19">
        <f t="shared" si="3"/>
        <v>0</v>
      </c>
    </row>
    <row r="14" spans="1:13">
      <c r="A14" s="13" t="s">
        <v>25</v>
      </c>
      <c r="B14" s="13">
        <f t="shared" si="4"/>
        <v>0</v>
      </c>
      <c r="C14" s="13"/>
      <c r="D14" s="13"/>
      <c r="E14" s="13"/>
      <c r="F14" s="19"/>
      <c r="G14" s="19">
        <v>0</v>
      </c>
      <c r="H14" s="13">
        <f t="shared" si="0"/>
        <v>0</v>
      </c>
      <c r="I14" s="19">
        <f t="shared" si="1"/>
        <v>0</v>
      </c>
      <c r="J14" s="19"/>
      <c r="K14" s="13"/>
      <c r="L14" s="19">
        <f t="shared" si="2"/>
        <v>0</v>
      </c>
      <c r="M14" s="19">
        <f t="shared" si="3"/>
        <v>0</v>
      </c>
    </row>
    <row r="15" spans="1:13">
      <c r="A15" s="13" t="s">
        <v>26</v>
      </c>
      <c r="B15" s="13">
        <f t="shared" si="4"/>
        <v>0</v>
      </c>
      <c r="C15" s="13"/>
      <c r="D15" s="13"/>
      <c r="E15" s="13"/>
      <c r="F15" s="19"/>
      <c r="G15" s="19">
        <v>0</v>
      </c>
      <c r="H15" s="13">
        <f>H14</f>
        <v>0</v>
      </c>
      <c r="I15" s="19">
        <f t="shared" si="1"/>
        <v>0</v>
      </c>
      <c r="J15" s="19"/>
      <c r="K15" s="13"/>
      <c r="L15" s="19">
        <f t="shared" si="2"/>
        <v>0</v>
      </c>
      <c r="M15" s="19">
        <f t="shared" si="3"/>
        <v>0</v>
      </c>
    </row>
    <row r="16" spans="1:13">
      <c r="A16" s="13" t="s">
        <v>27</v>
      </c>
      <c r="B16" s="13">
        <f>B13</f>
        <v>0</v>
      </c>
      <c r="C16" s="13"/>
      <c r="D16" s="13"/>
      <c r="E16" s="13"/>
      <c r="F16" s="19"/>
      <c r="G16" s="19">
        <v>0</v>
      </c>
      <c r="H16" s="13">
        <f>H15</f>
        <v>0</v>
      </c>
      <c r="I16" s="19">
        <f t="shared" si="1"/>
        <v>0</v>
      </c>
      <c r="J16" s="19"/>
      <c r="K16" s="13"/>
      <c r="L16" s="19">
        <f t="shared" si="2"/>
        <v>0</v>
      </c>
      <c r="M16" s="19">
        <f t="shared" si="3"/>
        <v>0</v>
      </c>
    </row>
    <row r="17" spans="1:13">
      <c r="A17" s="13" t="s">
        <v>28</v>
      </c>
      <c r="B17" s="13">
        <f>B14</f>
        <v>0</v>
      </c>
      <c r="C17" s="13"/>
      <c r="D17" s="13"/>
      <c r="E17" s="13"/>
      <c r="F17" s="19"/>
      <c r="G17" s="19">
        <v>0</v>
      </c>
      <c r="H17" s="13">
        <f>H16</f>
        <v>0</v>
      </c>
      <c r="I17" s="19">
        <f t="shared" si="1"/>
        <v>0</v>
      </c>
      <c r="J17" s="19"/>
      <c r="K17" s="13"/>
      <c r="L17" s="19">
        <f t="shared" si="2"/>
        <v>0</v>
      </c>
      <c r="M17" s="19">
        <f t="shared" si="3"/>
        <v>0</v>
      </c>
    </row>
    <row r="18" spans="1:13">
      <c r="A18" s="21" t="s">
        <v>29</v>
      </c>
      <c r="B18" s="13">
        <v>17150.37</v>
      </c>
      <c r="C18" s="13">
        <f t="shared" ref="C18:K18" si="5">SUM(C6:C14)</f>
        <v>0</v>
      </c>
      <c r="D18" s="13">
        <f>SUM(D6:D17)</f>
        <v>3176.04</v>
      </c>
      <c r="E18" s="13">
        <f t="shared" si="5"/>
        <v>0</v>
      </c>
      <c r="F18" s="13">
        <f>SUM(F6:F17)</f>
        <v>7712.41</v>
      </c>
      <c r="G18" s="13">
        <f t="shared" si="5"/>
        <v>0</v>
      </c>
      <c r="H18" s="13">
        <v>1585.89</v>
      </c>
      <c r="I18" s="13">
        <v>29624.71</v>
      </c>
      <c r="J18" s="13">
        <f>SUM(J6:J17)</f>
        <v>26889.370000000003</v>
      </c>
      <c r="K18" s="13">
        <f t="shared" si="5"/>
        <v>0</v>
      </c>
      <c r="L18" s="13">
        <f>SUM(L6:L17)</f>
        <v>26889.370000000003</v>
      </c>
      <c r="M18" s="19">
        <v>2735.34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68" t="s">
        <v>193</v>
      </c>
      <c r="B1" s="68"/>
      <c r="C1" s="68"/>
      <c r="D1" s="68"/>
      <c r="E1" s="68"/>
      <c r="F1" s="69" t="s">
        <v>51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897.4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6793.32</v>
      </c>
      <c r="C6" s="13"/>
      <c r="D6" s="13">
        <v>1098.58</v>
      </c>
      <c r="E6" s="13"/>
      <c r="F6" s="19">
        <v>2188.02</v>
      </c>
      <c r="G6" s="19">
        <v>88.74</v>
      </c>
      <c r="H6" s="13">
        <v>628.17999999999995</v>
      </c>
      <c r="I6" s="19">
        <v>10796.84</v>
      </c>
      <c r="J6" s="19">
        <v>11052.31</v>
      </c>
      <c r="K6" s="13"/>
      <c r="L6" s="19">
        <f>SUM(J6:K6)</f>
        <v>11052.31</v>
      </c>
      <c r="M6" s="19">
        <f>I6-L6</f>
        <v>-255.46999999999935</v>
      </c>
    </row>
    <row r="7" spans="1:13">
      <c r="A7" s="13" t="s">
        <v>18</v>
      </c>
      <c r="B7" s="13">
        <v>6793.32</v>
      </c>
      <c r="C7" s="13"/>
      <c r="D7" s="13">
        <v>901.74</v>
      </c>
      <c r="E7" s="13"/>
      <c r="F7" s="19">
        <v>2628.33</v>
      </c>
      <c r="G7" s="19">
        <v>88.74</v>
      </c>
      <c r="H7" s="13">
        <v>628.17999999999995</v>
      </c>
      <c r="I7" s="24">
        <v>11040.31</v>
      </c>
      <c r="J7" s="19">
        <v>5963</v>
      </c>
      <c r="K7" s="13"/>
      <c r="L7" s="19">
        <f t="shared" ref="L7:L17" si="0">SUM(J7:K7)</f>
        <v>5963</v>
      </c>
      <c r="M7" s="19">
        <f>I8-L7</f>
        <v>4556.7000000000007</v>
      </c>
    </row>
    <row r="8" spans="1:13">
      <c r="A8" s="13" t="s">
        <v>19</v>
      </c>
      <c r="B8" s="13">
        <v>6793.32</v>
      </c>
      <c r="C8" s="13"/>
      <c r="D8" s="13">
        <v>848.54</v>
      </c>
      <c r="E8" s="13"/>
      <c r="F8" s="19">
        <v>2160.92</v>
      </c>
      <c r="G8" s="19">
        <v>88.74</v>
      </c>
      <c r="H8" s="13">
        <v>628.17999999999995</v>
      </c>
      <c r="I8" s="19">
        <v>10519.7</v>
      </c>
      <c r="J8" s="19">
        <v>5027</v>
      </c>
      <c r="K8" s="13"/>
      <c r="L8" s="19">
        <f t="shared" si="0"/>
        <v>5027</v>
      </c>
      <c r="M8" s="19">
        <v>5492.7</v>
      </c>
    </row>
    <row r="9" spans="1:13">
      <c r="A9" s="13" t="s">
        <v>20</v>
      </c>
      <c r="B9" s="13"/>
      <c r="C9" s="13"/>
      <c r="D9" s="13"/>
      <c r="E9" s="13"/>
      <c r="F9" s="19"/>
      <c r="G9" s="19"/>
      <c r="H9" s="13"/>
      <c r="I9" s="19"/>
      <c r="J9" s="19"/>
      <c r="K9" s="13"/>
      <c r="L9" s="19">
        <f t="shared" si="0"/>
        <v>0</v>
      </c>
      <c r="M9" s="19">
        <f>I9-L9</f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/>
      <c r="H10" s="13">
        <f>H9</f>
        <v>0</v>
      </c>
      <c r="I10" s="19"/>
      <c r="J10" s="19"/>
      <c r="K10" s="13"/>
      <c r="L10" s="19">
        <f t="shared" si="0"/>
        <v>0</v>
      </c>
      <c r="M10" s="19">
        <f>I11-L10</f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/>
      <c r="H11" s="13">
        <f>H10</f>
        <v>0</v>
      </c>
      <c r="I11" s="19"/>
      <c r="J11" s="19"/>
      <c r="K11" s="13"/>
      <c r="L11" s="19">
        <f t="shared" si="0"/>
        <v>0</v>
      </c>
      <c r="M11" s="19"/>
    </row>
    <row r="12" spans="1:13">
      <c r="A12" s="13" t="s">
        <v>23</v>
      </c>
      <c r="B12" s="13"/>
      <c r="C12" s="13"/>
      <c r="D12" s="13"/>
      <c r="E12" s="13"/>
      <c r="F12" s="19"/>
      <c r="G12" s="19"/>
      <c r="H12" s="13">
        <f>H11</f>
        <v>0</v>
      </c>
      <c r="I12" s="19"/>
      <c r="J12" s="19"/>
      <c r="K12" s="13"/>
      <c r="L12" s="19">
        <f t="shared" si="0"/>
        <v>0</v>
      </c>
      <c r="M12" s="19">
        <f>I12-L12</f>
        <v>0</v>
      </c>
    </row>
    <row r="13" spans="1:13">
      <c r="A13" s="13" t="s">
        <v>24</v>
      </c>
      <c r="B13" s="13">
        <f>B12</f>
        <v>0</v>
      </c>
      <c r="C13" s="13"/>
      <c r="D13" s="13"/>
      <c r="E13" s="13"/>
      <c r="F13" s="19"/>
      <c r="G13" s="19"/>
      <c r="H13" s="13">
        <f>H11</f>
        <v>0</v>
      </c>
      <c r="I13" s="19"/>
      <c r="J13" s="19"/>
      <c r="K13" s="13"/>
      <c r="L13" s="19">
        <f t="shared" si="0"/>
        <v>0</v>
      </c>
      <c r="M13" s="19">
        <f>I14-L13</f>
        <v>0</v>
      </c>
    </row>
    <row r="14" spans="1:13">
      <c r="A14" s="13" t="s">
        <v>25</v>
      </c>
      <c r="B14" s="13">
        <f>B13</f>
        <v>0</v>
      </c>
      <c r="C14" s="13"/>
      <c r="D14" s="13"/>
      <c r="E14" s="13"/>
      <c r="F14" s="19"/>
      <c r="H14" s="13">
        <f>H12</f>
        <v>0</v>
      </c>
      <c r="I14" s="19"/>
      <c r="J14" s="19"/>
      <c r="K14" s="13"/>
      <c r="L14" s="19">
        <f t="shared" si="0"/>
        <v>0</v>
      </c>
      <c r="M14" s="19"/>
    </row>
    <row r="15" spans="1:13">
      <c r="A15" s="13" t="s">
        <v>26</v>
      </c>
      <c r="B15" s="13">
        <f>B14</f>
        <v>0</v>
      </c>
      <c r="C15" s="13"/>
      <c r="D15" s="13"/>
      <c r="E15" s="13"/>
      <c r="F15" s="19"/>
      <c r="H15" s="13">
        <f>H13</f>
        <v>0</v>
      </c>
      <c r="I15" s="19"/>
      <c r="J15" s="19"/>
      <c r="K15" s="13"/>
      <c r="L15" s="19">
        <f t="shared" si="0"/>
        <v>0</v>
      </c>
      <c r="M15" s="19">
        <f>I15-L15</f>
        <v>0</v>
      </c>
    </row>
    <row r="16" spans="1:13">
      <c r="A16" s="13" t="s">
        <v>27</v>
      </c>
      <c r="B16" s="13">
        <f>B15</f>
        <v>0</v>
      </c>
      <c r="C16" s="13"/>
      <c r="D16" s="13"/>
      <c r="E16" s="13"/>
      <c r="F16" s="19"/>
      <c r="G16" s="19"/>
      <c r="H16" s="13">
        <f>H14</f>
        <v>0</v>
      </c>
      <c r="I16" s="19"/>
      <c r="J16" s="19"/>
      <c r="K16" s="13"/>
      <c r="L16" s="19">
        <f t="shared" si="0"/>
        <v>0</v>
      </c>
      <c r="M16" s="19">
        <f>I17-L16</f>
        <v>0</v>
      </c>
    </row>
    <row r="17" spans="1:13">
      <c r="A17" s="13" t="s">
        <v>28</v>
      </c>
      <c r="B17" s="13">
        <f>B16</f>
        <v>0</v>
      </c>
      <c r="C17" s="13"/>
      <c r="D17" s="13"/>
      <c r="E17" s="13"/>
      <c r="F17" s="19"/>
      <c r="G17" s="19"/>
      <c r="H17" s="13">
        <f>H15</f>
        <v>0</v>
      </c>
      <c r="I17" s="19"/>
      <c r="J17" s="19"/>
      <c r="K17" s="13"/>
      <c r="L17" s="19">
        <f t="shared" si="0"/>
        <v>0</v>
      </c>
      <c r="M17" s="19"/>
    </row>
    <row r="18" spans="1:13">
      <c r="A18" s="21" t="s">
        <v>29</v>
      </c>
      <c r="B18" s="13">
        <v>20379.96</v>
      </c>
      <c r="C18" s="13">
        <f>SUM(C6:C14)</f>
        <v>0</v>
      </c>
      <c r="D18" s="13">
        <f>SUM(D6:D17)</f>
        <v>2848.8599999999997</v>
      </c>
      <c r="E18" s="13">
        <f>SUM(E6:E14)</f>
        <v>0</v>
      </c>
      <c r="F18" s="13">
        <v>6977.27</v>
      </c>
      <c r="G18" s="13">
        <v>266.22000000000003</v>
      </c>
      <c r="H18" s="13">
        <v>1884.54</v>
      </c>
      <c r="I18" s="13">
        <v>32356.85</v>
      </c>
      <c r="J18" s="13">
        <f>SUM(J6:J17)</f>
        <v>22042.309999999998</v>
      </c>
      <c r="K18" s="13">
        <f>SUM(K6:K14)</f>
        <v>0</v>
      </c>
      <c r="L18" s="13">
        <f>SUM(L6:L17)</f>
        <v>22042.309999999998</v>
      </c>
      <c r="M18" s="19">
        <v>9793.93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67" t="s">
        <v>189</v>
      </c>
      <c r="B1" s="67"/>
      <c r="C1" s="67"/>
      <c r="D1" s="67"/>
      <c r="E1" s="67"/>
      <c r="F1" s="70" t="s">
        <v>52</v>
      </c>
      <c r="G1" s="70"/>
      <c r="H1" s="70"/>
    </row>
    <row r="2" spans="1:1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26" t="s">
        <v>2</v>
      </c>
      <c r="B3" s="12"/>
      <c r="C3" s="12" t="s">
        <v>3</v>
      </c>
      <c r="D3" s="12">
        <v>701.43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27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28" t="s">
        <v>17</v>
      </c>
      <c r="B6" s="13">
        <v>5309.83</v>
      </c>
      <c r="C6" s="13"/>
      <c r="D6" s="13">
        <v>1489.6</v>
      </c>
      <c r="E6" s="13"/>
      <c r="F6" s="19">
        <v>3793.46</v>
      </c>
      <c r="G6" s="19">
        <v>0</v>
      </c>
      <c r="H6" s="13">
        <v>491</v>
      </c>
      <c r="I6" s="19">
        <v>11083.89</v>
      </c>
      <c r="J6" s="19">
        <v>8504</v>
      </c>
      <c r="K6" s="13"/>
      <c r="L6" s="19">
        <f>SUM(J6:K6)</f>
        <v>8504</v>
      </c>
      <c r="M6" s="19">
        <f>I6-L6</f>
        <v>2579.8899999999994</v>
      </c>
    </row>
    <row r="7" spans="1:13">
      <c r="A7" s="28" t="s">
        <v>18</v>
      </c>
      <c r="B7" s="13">
        <v>5309.83</v>
      </c>
      <c r="C7" s="13"/>
      <c r="D7" s="13">
        <v>920.36</v>
      </c>
      <c r="E7" s="13"/>
      <c r="F7" s="19">
        <v>2684.13</v>
      </c>
      <c r="G7" s="19">
        <f>G6</f>
        <v>0</v>
      </c>
      <c r="H7" s="13">
        <v>491</v>
      </c>
      <c r="I7" s="19">
        <f t="shared" ref="I7:I13" si="0">SUM(B7:H7)</f>
        <v>9405.32</v>
      </c>
      <c r="J7" s="19">
        <v>8565.7199999999993</v>
      </c>
      <c r="K7" s="13"/>
      <c r="L7" s="19">
        <f t="shared" ref="L7:L17" si="1">SUM(J7:K7)</f>
        <v>8565.7199999999993</v>
      </c>
      <c r="M7" s="19">
        <f t="shared" ref="M7:M18" si="2">I7-L7</f>
        <v>839.60000000000036</v>
      </c>
    </row>
    <row r="8" spans="1:13">
      <c r="A8" s="28" t="s">
        <v>19</v>
      </c>
      <c r="B8" s="13">
        <v>5309.83</v>
      </c>
      <c r="C8" s="13"/>
      <c r="D8" s="13">
        <v>867.16</v>
      </c>
      <c r="E8" s="13"/>
      <c r="F8" s="19">
        <v>1449.64</v>
      </c>
      <c r="G8" s="19">
        <f>G6</f>
        <v>0</v>
      </c>
      <c r="H8" s="13">
        <v>491</v>
      </c>
      <c r="I8" s="19">
        <f t="shared" si="0"/>
        <v>8117.63</v>
      </c>
      <c r="J8" s="19">
        <v>9313.01</v>
      </c>
      <c r="K8" s="13"/>
      <c r="L8" s="19">
        <f t="shared" si="1"/>
        <v>9313.01</v>
      </c>
      <c r="M8" s="19">
        <f t="shared" si="2"/>
        <v>-1195.3800000000001</v>
      </c>
    </row>
    <row r="9" spans="1:13">
      <c r="A9" s="28" t="s">
        <v>20</v>
      </c>
      <c r="B9" s="13">
        <v>0</v>
      </c>
      <c r="C9" s="13"/>
      <c r="D9" s="13">
        <v>0</v>
      </c>
      <c r="E9" s="13"/>
      <c r="F9" s="19">
        <v>0</v>
      </c>
      <c r="G9" s="19">
        <f>G6</f>
        <v>0</v>
      </c>
      <c r="H9" s="13">
        <v>0</v>
      </c>
      <c r="I9" s="19">
        <f t="shared" si="0"/>
        <v>0</v>
      </c>
      <c r="J9" s="19">
        <v>0</v>
      </c>
      <c r="K9" s="13"/>
      <c r="L9" s="19">
        <f t="shared" si="1"/>
        <v>0</v>
      </c>
      <c r="M9" s="19">
        <f t="shared" si="2"/>
        <v>0</v>
      </c>
    </row>
    <row r="10" spans="1:13">
      <c r="A10" s="28" t="s">
        <v>21</v>
      </c>
      <c r="B10" s="13">
        <v>0</v>
      </c>
      <c r="C10" s="13"/>
      <c r="D10" s="13">
        <v>0</v>
      </c>
      <c r="E10" s="13"/>
      <c r="F10" s="19">
        <v>0</v>
      </c>
      <c r="G10" s="19">
        <f>G6</f>
        <v>0</v>
      </c>
      <c r="H10" s="13">
        <v>0</v>
      </c>
      <c r="I10" s="19">
        <f t="shared" si="0"/>
        <v>0</v>
      </c>
      <c r="J10" s="19">
        <v>0</v>
      </c>
      <c r="K10" s="13"/>
      <c r="L10" s="19">
        <f t="shared" si="1"/>
        <v>0</v>
      </c>
      <c r="M10" s="19">
        <f t="shared" si="2"/>
        <v>0</v>
      </c>
    </row>
    <row r="11" spans="1:13">
      <c r="A11" s="28" t="s">
        <v>22</v>
      </c>
      <c r="B11" s="13">
        <v>0</v>
      </c>
      <c r="C11" s="13"/>
      <c r="D11" s="13">
        <v>0</v>
      </c>
      <c r="E11" s="13"/>
      <c r="F11" s="19">
        <v>0</v>
      </c>
      <c r="G11" s="19">
        <f>G6</f>
        <v>0</v>
      </c>
      <c r="H11" s="13">
        <v>0</v>
      </c>
      <c r="I11" s="19">
        <f t="shared" si="0"/>
        <v>0</v>
      </c>
      <c r="J11" s="19">
        <v>0</v>
      </c>
      <c r="K11" s="13"/>
      <c r="L11" s="19">
        <f t="shared" si="1"/>
        <v>0</v>
      </c>
      <c r="M11" s="19">
        <f t="shared" si="2"/>
        <v>0</v>
      </c>
    </row>
    <row r="12" spans="1:13">
      <c r="A12" s="28" t="s">
        <v>23</v>
      </c>
      <c r="B12" s="13">
        <v>0</v>
      </c>
      <c r="C12" s="13"/>
      <c r="D12" s="13">
        <v>0</v>
      </c>
      <c r="E12" s="13"/>
      <c r="F12" s="19">
        <v>0</v>
      </c>
      <c r="G12" s="24">
        <v>0</v>
      </c>
      <c r="H12" s="13">
        <v>0</v>
      </c>
      <c r="I12" s="19">
        <f t="shared" si="0"/>
        <v>0</v>
      </c>
      <c r="J12" s="19">
        <v>0</v>
      </c>
      <c r="K12" s="13"/>
      <c r="L12" s="19">
        <f t="shared" si="1"/>
        <v>0</v>
      </c>
      <c r="M12" s="19">
        <f t="shared" si="2"/>
        <v>0</v>
      </c>
    </row>
    <row r="13" spans="1:13">
      <c r="A13" s="28" t="s">
        <v>24</v>
      </c>
      <c r="B13" s="13">
        <v>0</v>
      </c>
      <c r="C13" s="13"/>
      <c r="D13" s="13">
        <v>0</v>
      </c>
      <c r="E13" s="13"/>
      <c r="F13" s="19">
        <v>0</v>
      </c>
      <c r="G13">
        <v>0</v>
      </c>
      <c r="H13" s="13">
        <v>0</v>
      </c>
      <c r="I13" s="19">
        <f t="shared" si="0"/>
        <v>0</v>
      </c>
      <c r="J13" s="19">
        <v>0</v>
      </c>
      <c r="K13" s="13"/>
      <c r="L13" s="19">
        <f t="shared" si="1"/>
        <v>0</v>
      </c>
      <c r="M13" s="19">
        <f t="shared" si="2"/>
        <v>0</v>
      </c>
    </row>
    <row r="14" spans="1:13">
      <c r="A14" s="28" t="s">
        <v>25</v>
      </c>
      <c r="B14" s="13"/>
      <c r="C14" s="13"/>
      <c r="D14" s="13">
        <v>0</v>
      </c>
      <c r="E14" s="13"/>
      <c r="F14" s="19">
        <v>0</v>
      </c>
      <c r="G14" s="19">
        <v>0</v>
      </c>
      <c r="H14" s="13">
        <f>H12</f>
        <v>0</v>
      </c>
      <c r="I14" s="24">
        <v>0</v>
      </c>
      <c r="J14" s="19">
        <v>0</v>
      </c>
      <c r="K14" s="13"/>
      <c r="L14" s="19">
        <f t="shared" si="1"/>
        <v>0</v>
      </c>
      <c r="M14" s="19">
        <f t="shared" si="2"/>
        <v>0</v>
      </c>
    </row>
    <row r="15" spans="1:13">
      <c r="A15" s="28" t="s">
        <v>26</v>
      </c>
      <c r="B15" s="13">
        <f>B9</f>
        <v>0</v>
      </c>
      <c r="C15" s="13"/>
      <c r="D15" s="13">
        <v>0</v>
      </c>
      <c r="E15" s="13"/>
      <c r="F15" s="19">
        <v>0</v>
      </c>
      <c r="G15" s="19">
        <f>G6</f>
        <v>0</v>
      </c>
      <c r="H15" s="13">
        <f>H13</f>
        <v>0</v>
      </c>
      <c r="I15" s="24">
        <v>0</v>
      </c>
      <c r="J15" s="19">
        <v>0</v>
      </c>
      <c r="K15" s="13"/>
      <c r="L15" s="19">
        <f t="shared" si="1"/>
        <v>0</v>
      </c>
      <c r="M15" s="19">
        <f t="shared" si="2"/>
        <v>0</v>
      </c>
    </row>
    <row r="16" spans="1:13">
      <c r="A16" s="28" t="s">
        <v>27</v>
      </c>
      <c r="B16" s="13">
        <f>B10</f>
        <v>0</v>
      </c>
      <c r="C16" s="13"/>
      <c r="D16" s="13">
        <v>0</v>
      </c>
      <c r="E16" s="13"/>
      <c r="F16" s="19">
        <v>0</v>
      </c>
      <c r="G16" s="19">
        <f>G7</f>
        <v>0</v>
      </c>
      <c r="H16" s="13">
        <f>H14</f>
        <v>0</v>
      </c>
      <c r="I16" s="24">
        <v>0</v>
      </c>
      <c r="J16" s="19">
        <v>0</v>
      </c>
      <c r="K16" s="13"/>
      <c r="L16" s="19">
        <f t="shared" si="1"/>
        <v>0</v>
      </c>
      <c r="M16" s="19">
        <f t="shared" si="2"/>
        <v>0</v>
      </c>
    </row>
    <row r="17" spans="1:13">
      <c r="A17" s="28" t="s">
        <v>28</v>
      </c>
      <c r="B17" s="13">
        <f>B11</f>
        <v>0</v>
      </c>
      <c r="C17" s="13"/>
      <c r="D17" s="13">
        <v>0</v>
      </c>
      <c r="E17" s="13"/>
      <c r="F17" s="19">
        <v>0</v>
      </c>
      <c r="G17" s="19">
        <f>G8</f>
        <v>0</v>
      </c>
      <c r="H17" s="13">
        <f>H15</f>
        <v>0</v>
      </c>
      <c r="I17" s="13">
        <f>I12</f>
        <v>0</v>
      </c>
      <c r="J17" s="19">
        <v>0</v>
      </c>
      <c r="K17" s="13"/>
      <c r="L17" s="19">
        <f t="shared" si="1"/>
        <v>0</v>
      </c>
      <c r="M17" s="19">
        <f t="shared" si="2"/>
        <v>0</v>
      </c>
    </row>
    <row r="18" spans="1:13">
      <c r="A18" s="29" t="s">
        <v>29</v>
      </c>
      <c r="B18" s="13">
        <v>15929.49</v>
      </c>
      <c r="C18" s="13">
        <f>SUM(C6:C14)</f>
        <v>0</v>
      </c>
      <c r="D18" s="13">
        <f>SUM(D6:D17)</f>
        <v>3277.12</v>
      </c>
      <c r="E18" s="13"/>
      <c r="F18" s="13">
        <v>7927.23</v>
      </c>
      <c r="G18" s="13">
        <f>SUM(G6:G14)</f>
        <v>0</v>
      </c>
      <c r="H18" s="13">
        <v>1473</v>
      </c>
      <c r="I18" s="13">
        <v>28606.84</v>
      </c>
      <c r="J18" s="13">
        <f>SUM(J6:J17)</f>
        <v>26382.730000000003</v>
      </c>
      <c r="K18" s="13">
        <f>SUM(K6:K14)</f>
        <v>0</v>
      </c>
      <c r="L18" s="13">
        <f>SUM(L6:L17)</f>
        <v>26382.730000000003</v>
      </c>
      <c r="M18" s="19">
        <f t="shared" si="2"/>
        <v>2224.1099999999969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53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867.75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6568.87</v>
      </c>
      <c r="C6" s="13"/>
      <c r="D6" s="13">
        <v>946.96</v>
      </c>
      <c r="E6" s="13"/>
      <c r="F6" s="19">
        <v>2411.56</v>
      </c>
      <c r="G6" s="19">
        <v>0</v>
      </c>
      <c r="H6" s="13">
        <v>607.42999999999995</v>
      </c>
      <c r="I6" s="19">
        <v>10534.82</v>
      </c>
      <c r="J6" s="19">
        <v>8355.39</v>
      </c>
      <c r="K6" s="13"/>
      <c r="L6" s="19">
        <f>SUM(J6:K6)</f>
        <v>8355.39</v>
      </c>
      <c r="M6" s="19">
        <f>I6-L6</f>
        <v>2179.4300000000003</v>
      </c>
    </row>
    <row r="7" spans="1:13">
      <c r="A7" s="13" t="s">
        <v>18</v>
      </c>
      <c r="B7" s="13">
        <v>6568.87</v>
      </c>
      <c r="C7" s="13"/>
      <c r="D7" s="13">
        <v>835.24</v>
      </c>
      <c r="E7" s="13"/>
      <c r="F7" s="19">
        <v>2614.7800000000002</v>
      </c>
      <c r="G7" s="19">
        <f>G6</f>
        <v>0</v>
      </c>
      <c r="H7" s="13">
        <v>607.42999999999995</v>
      </c>
      <c r="I7" s="19">
        <v>10626.32</v>
      </c>
      <c r="J7" s="19">
        <v>11196.75</v>
      </c>
      <c r="K7" s="13"/>
      <c r="L7" s="19">
        <f t="shared" ref="L7:L17" si="0">SUM(J7:K7)</f>
        <v>11196.75</v>
      </c>
      <c r="M7" s="19">
        <v>-570.42999999999995</v>
      </c>
    </row>
    <row r="8" spans="1:13">
      <c r="A8" s="13" t="s">
        <v>19</v>
      </c>
      <c r="B8" s="13">
        <v>6568.87</v>
      </c>
      <c r="C8" s="13"/>
      <c r="D8" s="13">
        <v>1079.96</v>
      </c>
      <c r="E8" s="13"/>
      <c r="F8" s="19">
        <v>2384.46</v>
      </c>
      <c r="G8" s="19">
        <f>G6</f>
        <v>0</v>
      </c>
      <c r="H8" s="13">
        <v>607.42999999999995</v>
      </c>
      <c r="I8" s="19">
        <v>10640.72</v>
      </c>
      <c r="J8" s="19">
        <v>13408.12</v>
      </c>
      <c r="K8" s="13"/>
      <c r="L8" s="19">
        <f t="shared" si="0"/>
        <v>13408.12</v>
      </c>
      <c r="M8" s="19">
        <v>-2767.4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ref="I9:I17" si="1">SUM(B9:H9)</f>
        <v>0</v>
      </c>
      <c r="J9" s="19"/>
      <c r="K9" s="13"/>
      <c r="L9" s="19">
        <f t="shared" si="0"/>
        <v>0</v>
      </c>
      <c r="M9" s="19">
        <f t="shared" ref="M9:M17" si="2">I9-L9</f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>H9</f>
        <v>0</v>
      </c>
      <c r="I10" s="19">
        <f t="shared" si="1"/>
        <v>0</v>
      </c>
      <c r="J10" s="19"/>
      <c r="K10" s="13"/>
      <c r="L10" s="19">
        <f t="shared" si="0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/>
      <c r="I11" s="19">
        <f t="shared" si="1"/>
        <v>0</v>
      </c>
      <c r="J11" s="19"/>
      <c r="K11" s="13"/>
      <c r="L11" s="19">
        <f t="shared" si="0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3">G6</f>
        <v>0</v>
      </c>
      <c r="H12" s="13">
        <f>H11</f>
        <v>0</v>
      </c>
      <c r="I12" s="19">
        <f t="shared" si="1"/>
        <v>0</v>
      </c>
      <c r="J12" s="19"/>
      <c r="K12" s="13"/>
      <c r="L12" s="19">
        <f t="shared" si="0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3"/>
        <v>0</v>
      </c>
      <c r="H13" s="13">
        <f>H11</f>
        <v>0</v>
      </c>
      <c r="I13" s="19">
        <f t="shared" si="1"/>
        <v>0</v>
      </c>
      <c r="J13" s="19"/>
      <c r="K13" s="13"/>
      <c r="L13" s="19">
        <f t="shared" si="0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3"/>
        <v>0</v>
      </c>
      <c r="H14" s="13"/>
      <c r="I14" s="19">
        <f t="shared" si="1"/>
        <v>0</v>
      </c>
      <c r="J14" s="19"/>
      <c r="K14" s="13"/>
      <c r="L14" s="19">
        <f t="shared" si="0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3"/>
        <v>0</v>
      </c>
      <c r="H15" s="13">
        <f>H13</f>
        <v>0</v>
      </c>
      <c r="I15" s="19">
        <f t="shared" si="1"/>
        <v>0</v>
      </c>
      <c r="J15" s="19"/>
      <c r="K15" s="13"/>
      <c r="L15" s="19">
        <f t="shared" si="0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3"/>
        <v>0</v>
      </c>
      <c r="I16" s="19">
        <f t="shared" si="1"/>
        <v>0</v>
      </c>
      <c r="J16" s="19"/>
      <c r="K16" s="13"/>
      <c r="L16" s="19">
        <f t="shared" si="0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3"/>
        <v>0</v>
      </c>
      <c r="H17" s="13">
        <f>H14</f>
        <v>0</v>
      </c>
      <c r="I17" s="19">
        <f t="shared" si="1"/>
        <v>0</v>
      </c>
      <c r="J17" s="19"/>
      <c r="K17" s="13"/>
      <c r="L17" s="19">
        <f t="shared" si="0"/>
        <v>0</v>
      </c>
      <c r="M17" s="19">
        <f t="shared" si="2"/>
        <v>0</v>
      </c>
    </row>
    <row r="18" spans="1:13">
      <c r="A18" s="13" t="s">
        <v>41</v>
      </c>
      <c r="B18" s="13">
        <v>19706.61</v>
      </c>
      <c r="C18" s="13">
        <f t="shared" ref="C18:K18" si="4">SUM(C6:C14)</f>
        <v>0</v>
      </c>
      <c r="D18" s="13">
        <f>SUM(D6:D17)</f>
        <v>2862.16</v>
      </c>
      <c r="E18" s="13">
        <f t="shared" si="4"/>
        <v>0</v>
      </c>
      <c r="F18" s="13">
        <f>SUM(F6:F17)</f>
        <v>7410.8</v>
      </c>
      <c r="G18" s="13">
        <f t="shared" si="4"/>
        <v>0</v>
      </c>
      <c r="H18" s="13">
        <v>1822.29</v>
      </c>
      <c r="I18" s="13">
        <v>31801.86</v>
      </c>
      <c r="J18" s="13">
        <f>SUM(J6:J17)</f>
        <v>32960.26</v>
      </c>
      <c r="K18" s="13">
        <f t="shared" si="4"/>
        <v>0</v>
      </c>
      <c r="L18" s="13">
        <f>SUM(L6:L17)</f>
        <v>32960.26</v>
      </c>
      <c r="M18" s="13">
        <f>SUM(M6:M17)</f>
        <v>-1158.3999999999996</v>
      </c>
    </row>
    <row r="19" spans="1:13">
      <c r="A19" s="2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R17" sqref="R17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54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761.99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5768.26</v>
      </c>
      <c r="C6" s="13"/>
      <c r="D6" s="13">
        <v>1167.74</v>
      </c>
      <c r="E6" s="13"/>
      <c r="F6" s="19">
        <v>2973.51</v>
      </c>
      <c r="G6" s="19">
        <v>0</v>
      </c>
      <c r="H6" s="13">
        <v>533.39</v>
      </c>
      <c r="I6" s="19">
        <v>10442.9</v>
      </c>
      <c r="J6" s="19">
        <v>11771.44</v>
      </c>
      <c r="K6" s="13"/>
      <c r="L6" s="19">
        <f>SUM(J6:K6)</f>
        <v>11771.44</v>
      </c>
      <c r="M6" s="19">
        <f>I6-L6</f>
        <v>-1328.5400000000009</v>
      </c>
    </row>
    <row r="7" spans="1:13">
      <c r="A7" s="13" t="s">
        <v>18</v>
      </c>
      <c r="B7" s="13">
        <v>5768.26</v>
      </c>
      <c r="C7" s="13"/>
      <c r="D7" s="13">
        <v>856.52</v>
      </c>
      <c r="E7" s="13"/>
      <c r="F7" s="19">
        <v>2113.5100000000002</v>
      </c>
      <c r="G7" s="19">
        <f>G6</f>
        <v>0</v>
      </c>
      <c r="H7" s="13">
        <v>533.39</v>
      </c>
      <c r="I7" s="19">
        <f t="shared" ref="I7:I17" si="0">SUM(B7:H7)</f>
        <v>9271.68</v>
      </c>
      <c r="J7" s="19">
        <v>6654.79</v>
      </c>
      <c r="K7" s="13"/>
      <c r="L7" s="19">
        <f t="shared" ref="L7:L17" si="1">SUM(J7:K7)</f>
        <v>6654.79</v>
      </c>
      <c r="M7" s="19">
        <f t="shared" ref="M7:M17" si="2">I7-L7</f>
        <v>2616.8900000000003</v>
      </c>
    </row>
    <row r="8" spans="1:13">
      <c r="A8" s="13" t="s">
        <v>19</v>
      </c>
      <c r="B8" s="13">
        <v>5768.26</v>
      </c>
      <c r="C8" s="13"/>
      <c r="D8" s="13">
        <v>1096.92</v>
      </c>
      <c r="E8" s="13"/>
      <c r="F8" s="19">
        <v>2790.91</v>
      </c>
      <c r="G8" s="19">
        <f>G6</f>
        <v>0</v>
      </c>
      <c r="H8" s="13">
        <v>533.39</v>
      </c>
      <c r="I8" s="19">
        <f t="shared" si="0"/>
        <v>10189.48</v>
      </c>
      <c r="J8" s="19">
        <v>16471.18</v>
      </c>
      <c r="K8" s="13"/>
      <c r="L8" s="19">
        <f t="shared" si="1"/>
        <v>16471.18</v>
      </c>
      <c r="M8" s="19">
        <f t="shared" si="2"/>
        <v>-6281.7000000000007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5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G7</f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G8</f>
        <v>0</v>
      </c>
      <c r="H14" s="13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G9</f>
        <v>0</v>
      </c>
      <c r="H15" s="13">
        <f t="shared" si="3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>
        <v>0</v>
      </c>
      <c r="H16" s="13">
        <f>H13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>H14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17304.78</v>
      </c>
      <c r="C18" s="13">
        <f t="shared" ref="C18:K18" si="4">SUM(C6:C14)</f>
        <v>0</v>
      </c>
      <c r="D18" s="13">
        <v>3121.18</v>
      </c>
      <c r="E18" s="13">
        <f t="shared" si="4"/>
        <v>0</v>
      </c>
      <c r="F18" s="13">
        <f>SUM(F6:F17)</f>
        <v>7877.93</v>
      </c>
      <c r="G18" s="13">
        <f t="shared" si="4"/>
        <v>0</v>
      </c>
      <c r="H18" s="13">
        <v>1600.17</v>
      </c>
      <c r="I18" s="13">
        <v>29904.06</v>
      </c>
      <c r="J18" s="13">
        <f>SUM(J6:J17)</f>
        <v>34897.410000000003</v>
      </c>
      <c r="K18" s="13">
        <f t="shared" si="4"/>
        <v>0</v>
      </c>
      <c r="L18" s="13">
        <f>SUM(L6:L17)</f>
        <v>34897.410000000003</v>
      </c>
      <c r="M18" s="13">
        <f>SUM(M6:M17)</f>
        <v>-4993.3500000000013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M18" sqref="M1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55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887.4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6717.62</v>
      </c>
      <c r="C6" s="13"/>
      <c r="D6" s="13">
        <v>1314.04</v>
      </c>
      <c r="E6" s="13"/>
      <c r="F6" s="19">
        <v>3346.39</v>
      </c>
      <c r="G6" s="19">
        <v>88.54</v>
      </c>
      <c r="H6" s="13">
        <v>621.17999999999995</v>
      </c>
      <c r="I6" s="19">
        <v>12087.77</v>
      </c>
      <c r="J6" s="19">
        <v>6143.23</v>
      </c>
      <c r="K6" s="13"/>
      <c r="L6" s="19">
        <f>SUM(J6:K6)</f>
        <v>6143.23</v>
      </c>
      <c r="M6" s="19">
        <f>I6-L6</f>
        <v>5944.5400000000009</v>
      </c>
    </row>
    <row r="7" spans="1:13">
      <c r="A7" s="13" t="s">
        <v>18</v>
      </c>
      <c r="B7" s="13">
        <v>6717.62</v>
      </c>
      <c r="C7" s="13"/>
      <c r="D7" s="13">
        <v>1303.4000000000001</v>
      </c>
      <c r="E7" s="13"/>
      <c r="F7" s="19">
        <v>3136.39</v>
      </c>
      <c r="G7" s="19">
        <v>88.54</v>
      </c>
      <c r="H7" s="13">
        <v>621.17999999999995</v>
      </c>
      <c r="I7" s="19">
        <f t="shared" ref="I7:I12" si="0">SUM(B7:H7)</f>
        <v>11867.130000000001</v>
      </c>
      <c r="J7" s="19">
        <v>7668.21</v>
      </c>
      <c r="K7" s="13"/>
      <c r="L7" s="19">
        <f t="shared" ref="L7:L17" si="1">SUM(J7:K7)</f>
        <v>7668.21</v>
      </c>
      <c r="M7" s="19">
        <f t="shared" ref="M7:M12" si="2">I7-L7</f>
        <v>4198.920000000001</v>
      </c>
    </row>
    <row r="8" spans="1:13">
      <c r="A8" s="13" t="s">
        <v>19</v>
      </c>
      <c r="B8" s="13">
        <v>6717.62</v>
      </c>
      <c r="C8" s="13"/>
      <c r="D8" s="13">
        <v>1356.6</v>
      </c>
      <c r="E8" s="13"/>
      <c r="F8" s="19">
        <v>3454.77</v>
      </c>
      <c r="G8" s="19">
        <v>88.54</v>
      </c>
      <c r="H8" s="13">
        <v>621.17999999999995</v>
      </c>
      <c r="I8" s="19">
        <f t="shared" si="0"/>
        <v>12238.710000000001</v>
      </c>
      <c r="J8" s="19">
        <v>6754.65</v>
      </c>
      <c r="K8" s="13"/>
      <c r="L8" s="19">
        <f t="shared" si="1"/>
        <v>6754.65</v>
      </c>
      <c r="M8" s="19">
        <f t="shared" si="2"/>
        <v>5484.0600000000013</v>
      </c>
    </row>
    <row r="9" spans="1:13">
      <c r="A9" s="13" t="s">
        <v>20</v>
      </c>
      <c r="B9" s="13"/>
      <c r="C9" s="13"/>
      <c r="D9" s="13"/>
      <c r="E9" s="13"/>
      <c r="F9" s="19"/>
      <c r="G9" s="19"/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/>
      <c r="H10" s="13">
        <f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/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/>
      <c r="H12" s="13">
        <f>H11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/>
      <c r="H13" s="13">
        <f>H11</f>
        <v>0</v>
      </c>
      <c r="I13" s="19"/>
      <c r="J13" s="19"/>
      <c r="K13" s="13"/>
      <c r="L13" s="19">
        <f t="shared" si="1"/>
        <v>0</v>
      </c>
      <c r="M13" s="19"/>
    </row>
    <row r="14" spans="1:13">
      <c r="A14" s="13" t="s">
        <v>25</v>
      </c>
      <c r="B14" s="13"/>
      <c r="C14" s="13"/>
      <c r="D14" s="13"/>
      <c r="E14" s="13"/>
      <c r="F14" s="19"/>
      <c r="G14" s="19"/>
      <c r="H14" s="13">
        <f>H12</f>
        <v>0</v>
      </c>
      <c r="I14" s="19"/>
      <c r="J14" s="19"/>
      <c r="K14" s="13"/>
      <c r="L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/>
      <c r="H15" s="13">
        <f>H13</f>
        <v>0</v>
      </c>
      <c r="I15" s="19"/>
      <c r="J15" s="19"/>
      <c r="K15" s="13"/>
      <c r="L15" s="19">
        <f t="shared" si="1"/>
        <v>0</v>
      </c>
      <c r="M15" s="19"/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/>
      <c r="H16" s="13">
        <f>H12</f>
        <v>0</v>
      </c>
      <c r="I16" s="25"/>
      <c r="J16" s="19"/>
      <c r="K16" s="13"/>
      <c r="L16" s="19">
        <f t="shared" si="1"/>
        <v>0</v>
      </c>
      <c r="M16" s="19"/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/>
      <c r="H17" s="13">
        <f>H13</f>
        <v>0</v>
      </c>
      <c r="I17" s="19"/>
      <c r="J17" s="19"/>
      <c r="K17" s="13"/>
      <c r="L17" s="19">
        <f t="shared" si="1"/>
        <v>0</v>
      </c>
      <c r="M17" s="19"/>
    </row>
    <row r="18" spans="1:13">
      <c r="A18" s="21" t="s">
        <v>41</v>
      </c>
      <c r="B18" s="13">
        <v>20152.86</v>
      </c>
      <c r="C18" s="13">
        <f>SUM(C6:C14)</f>
        <v>0</v>
      </c>
      <c r="D18" s="13">
        <f>SUM(D6:D17)</f>
        <v>3974.04</v>
      </c>
      <c r="E18" s="13">
        <f>SUM(E6:E14)</f>
        <v>0</v>
      </c>
      <c r="F18" s="13">
        <v>9937.5499999999993</v>
      </c>
      <c r="G18" s="13">
        <v>265.62</v>
      </c>
      <c r="H18" s="13">
        <v>1863.54</v>
      </c>
      <c r="I18" s="13">
        <v>36193.61</v>
      </c>
      <c r="J18" s="13">
        <f>SUM(J6:J17)</f>
        <v>20566.089999999997</v>
      </c>
      <c r="K18" s="13">
        <f>SUM(K6:K14)</f>
        <v>0</v>
      </c>
      <c r="L18" s="13">
        <f>SUM(L6:L17)</f>
        <v>20566.089999999997</v>
      </c>
      <c r="M18" s="13">
        <v>15627.52</v>
      </c>
    </row>
    <row r="35" ht="16.5" customHeight="1"/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M18" sqref="M1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56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807.3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4097.6400000000003</v>
      </c>
      <c r="C6" s="13"/>
      <c r="D6" s="13">
        <v>1401.82</v>
      </c>
      <c r="E6" s="13"/>
      <c r="F6" s="19">
        <v>3569.92</v>
      </c>
      <c r="G6" s="19">
        <v>0</v>
      </c>
      <c r="H6" s="13">
        <v>378.91</v>
      </c>
      <c r="I6" s="19">
        <v>9448.2900000000009</v>
      </c>
      <c r="J6" s="19">
        <v>8425</v>
      </c>
      <c r="K6" s="13"/>
      <c r="L6" s="19">
        <f>SUM(J6:K6)</f>
        <v>8425</v>
      </c>
      <c r="M6" s="19">
        <f>I6-L6</f>
        <v>1023.2900000000009</v>
      </c>
    </row>
    <row r="7" spans="1:13">
      <c r="A7" s="13" t="s">
        <v>18</v>
      </c>
      <c r="B7" s="13">
        <v>4097.6400000000003</v>
      </c>
      <c r="C7" s="13"/>
      <c r="D7" s="13">
        <v>760.76</v>
      </c>
      <c r="E7" s="13"/>
      <c r="F7" s="19">
        <v>2269.31</v>
      </c>
      <c r="G7" s="19">
        <f>G6</f>
        <v>0</v>
      </c>
      <c r="H7" s="13">
        <v>378.91</v>
      </c>
      <c r="I7" s="19">
        <f t="shared" ref="I7:I17" si="0">SUM(B7:H7)</f>
        <v>7506.6200000000008</v>
      </c>
      <c r="J7" s="19">
        <v>5119</v>
      </c>
      <c r="K7" s="13"/>
      <c r="L7" s="19">
        <f t="shared" ref="L7:L17" si="1">SUM(J7:K7)</f>
        <v>5119</v>
      </c>
      <c r="M7" s="19">
        <f t="shared" ref="M7:M17" si="2">I7-L7</f>
        <v>2387.6200000000008</v>
      </c>
    </row>
    <row r="8" spans="1:13">
      <c r="A8" s="13" t="s">
        <v>19</v>
      </c>
      <c r="B8" s="13">
        <v>4097.6400000000003</v>
      </c>
      <c r="C8" s="13"/>
      <c r="D8" s="13">
        <v>864.5</v>
      </c>
      <c r="E8" s="13"/>
      <c r="F8" s="19">
        <v>2303.1799999999998</v>
      </c>
      <c r="G8" s="19">
        <f>G6</f>
        <v>0</v>
      </c>
      <c r="H8" s="13">
        <v>378.91</v>
      </c>
      <c r="I8" s="19">
        <f t="shared" si="0"/>
        <v>7644.23</v>
      </c>
      <c r="J8" s="19">
        <v>5840</v>
      </c>
      <c r="K8" s="13"/>
      <c r="L8" s="19">
        <f t="shared" si="1"/>
        <v>5840</v>
      </c>
      <c r="M8" s="19">
        <f t="shared" si="2"/>
        <v>1804.2299999999996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3">G6</f>
        <v>0</v>
      </c>
      <c r="H12" s="13">
        <f>H11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3"/>
        <v>0</v>
      </c>
      <c r="H13" s="13">
        <f>H12</f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3"/>
        <v>0</v>
      </c>
      <c r="H15" s="13">
        <f>H13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3"/>
        <v>0</v>
      </c>
      <c r="H16" s="13">
        <f>H15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5">
      <c r="A17" s="13" t="s">
        <v>28</v>
      </c>
      <c r="B17" s="13">
        <f>B10</f>
        <v>0</v>
      </c>
      <c r="C17" s="13"/>
      <c r="D17" s="13"/>
      <c r="E17" s="13"/>
      <c r="F17" s="19"/>
      <c r="G17" s="19">
        <f t="shared" si="3"/>
        <v>0</v>
      </c>
      <c r="H17" s="13">
        <f>H16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5">
      <c r="A18" s="21" t="s">
        <v>29</v>
      </c>
      <c r="B18" s="13">
        <v>12292.92</v>
      </c>
      <c r="C18" s="13">
        <f t="shared" ref="C18:O18" si="4">SUM(C6:C14)</f>
        <v>0</v>
      </c>
      <c r="D18" s="13">
        <f>SUM(D6:D17)</f>
        <v>3027.08</v>
      </c>
      <c r="E18" s="13">
        <f t="shared" si="4"/>
        <v>0</v>
      </c>
      <c r="F18" s="13">
        <f>SUM(F6:F17)</f>
        <v>8142.41</v>
      </c>
      <c r="G18" s="13">
        <f t="shared" si="4"/>
        <v>0</v>
      </c>
      <c r="H18" s="13">
        <v>1136.73</v>
      </c>
      <c r="I18" s="13">
        <v>24599.14</v>
      </c>
      <c r="J18" s="13">
        <f>SUM(J6:J17)</f>
        <v>19384</v>
      </c>
      <c r="K18" s="13">
        <f t="shared" si="4"/>
        <v>0</v>
      </c>
      <c r="L18" s="13">
        <f>SUM(L6:L17)</f>
        <v>19384</v>
      </c>
      <c r="M18" s="13">
        <v>5215.1400000000003</v>
      </c>
      <c r="N18" s="13">
        <f t="shared" si="4"/>
        <v>0</v>
      </c>
      <c r="O18" s="13">
        <f t="shared" si="4"/>
        <v>0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57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807.3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>
        <v>6111.26</v>
      </c>
      <c r="C6" s="13"/>
      <c r="D6" s="13">
        <v>1154.44</v>
      </c>
      <c r="E6" s="13"/>
      <c r="F6" s="19">
        <v>2939.94</v>
      </c>
      <c r="G6" s="19">
        <v>0</v>
      </c>
      <c r="H6" s="13">
        <v>565.11</v>
      </c>
      <c r="I6" s="19">
        <v>10770.75</v>
      </c>
      <c r="J6" s="19">
        <v>9352</v>
      </c>
      <c r="K6" s="13"/>
      <c r="L6" s="19">
        <f>SUM(J6:K6)</f>
        <v>9352</v>
      </c>
      <c r="M6" s="19">
        <f>I6-L6</f>
        <v>1418.75</v>
      </c>
    </row>
    <row r="7" spans="1:13">
      <c r="A7" s="13" t="s">
        <v>18</v>
      </c>
      <c r="B7" s="13">
        <v>6111.26</v>
      </c>
      <c r="C7" s="13"/>
      <c r="D7" s="13">
        <v>1181.04</v>
      </c>
      <c r="E7" s="13"/>
      <c r="F7" s="19">
        <v>2823.88</v>
      </c>
      <c r="G7" s="19">
        <f>G6</f>
        <v>0</v>
      </c>
      <c r="H7" s="13">
        <v>565.11</v>
      </c>
      <c r="I7" s="19">
        <f t="shared" ref="I7:I17" si="0">SUM(B7:H7)</f>
        <v>10681.29</v>
      </c>
      <c r="J7" s="19">
        <v>7233</v>
      </c>
      <c r="K7" s="13"/>
      <c r="L7" s="19">
        <f t="shared" ref="L7:L17" si="1">SUM(J7:K7)</f>
        <v>7233</v>
      </c>
      <c r="M7" s="19">
        <f t="shared" ref="M7:M17" si="2">I7-L7</f>
        <v>3448.2900000000009</v>
      </c>
    </row>
    <row r="8" spans="1:13">
      <c r="A8" s="13" t="s">
        <v>19</v>
      </c>
      <c r="B8" s="13">
        <v>6111.26</v>
      </c>
      <c r="C8" s="13"/>
      <c r="D8" s="13">
        <v>1367.24</v>
      </c>
      <c r="E8" s="13"/>
      <c r="F8" s="19">
        <v>3298.96</v>
      </c>
      <c r="G8" s="19">
        <f>G6</f>
        <v>0</v>
      </c>
      <c r="H8" s="13">
        <v>565.11</v>
      </c>
      <c r="I8" s="19">
        <f>SUM(B8:H8)</f>
        <v>11342.57</v>
      </c>
      <c r="J8" s="19">
        <v>11142</v>
      </c>
      <c r="K8" s="13"/>
      <c r="L8" s="19">
        <f t="shared" si="1"/>
        <v>11142</v>
      </c>
      <c r="M8" s="19">
        <f t="shared" si="2"/>
        <v>200.56999999999971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G7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G6</f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G7</f>
        <v>0</v>
      </c>
      <c r="H14" s="13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G8</f>
        <v>0</v>
      </c>
      <c r="H15" s="13">
        <f t="shared" si="3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G9</f>
        <v>0</v>
      </c>
      <c r="H16" s="13">
        <f t="shared" si="3"/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 t="shared" si="3"/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18333.78</v>
      </c>
      <c r="C18" s="13">
        <f t="shared" ref="C18:K18" si="4">SUM(C6:C14)</f>
        <v>0</v>
      </c>
      <c r="D18" s="13">
        <f>SUM(D6:D17)</f>
        <v>3702.7200000000003</v>
      </c>
      <c r="E18" s="13">
        <f t="shared" si="4"/>
        <v>0</v>
      </c>
      <c r="F18" s="13">
        <f>SUM(F6:F17)</f>
        <v>9062.7799999999988</v>
      </c>
      <c r="G18" s="13">
        <f t="shared" si="4"/>
        <v>0</v>
      </c>
      <c r="H18" s="13">
        <v>1695.33</v>
      </c>
      <c r="I18" s="13">
        <v>32794.61</v>
      </c>
      <c r="J18" s="13">
        <f>SUM(J6:J17)</f>
        <v>27727</v>
      </c>
      <c r="K18" s="13">
        <f t="shared" si="4"/>
        <v>0</v>
      </c>
      <c r="L18" s="13">
        <f>SUM(L6:L17)</f>
        <v>27727</v>
      </c>
      <c r="M18" s="13">
        <f>SUM(M6:M17)</f>
        <v>5067.6100000000006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68" t="s">
        <v>0</v>
      </c>
      <c r="B1" s="68"/>
      <c r="C1" s="68"/>
      <c r="D1" s="68"/>
      <c r="E1" s="68"/>
      <c r="F1" s="69" t="s">
        <v>58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706.31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5346.77</v>
      </c>
      <c r="C6" s="13"/>
      <c r="D6" s="13">
        <v>1178.3800000000001</v>
      </c>
      <c r="E6" s="13"/>
      <c r="F6" s="19">
        <v>3000.09</v>
      </c>
      <c r="G6" s="19">
        <v>0</v>
      </c>
      <c r="H6" s="13">
        <v>494.42</v>
      </c>
      <c r="I6" s="19">
        <v>10020.469999999999</v>
      </c>
      <c r="J6" s="19">
        <v>8830.85</v>
      </c>
      <c r="K6" s="13"/>
      <c r="L6" s="19">
        <f>SUM(J6:K6)</f>
        <v>8830.85</v>
      </c>
      <c r="M6" s="19">
        <f>I6-L6</f>
        <v>1189.619999999999</v>
      </c>
    </row>
    <row r="7" spans="1:13">
      <c r="A7" s="13" t="s">
        <v>18</v>
      </c>
      <c r="B7" s="13">
        <v>5346.77</v>
      </c>
      <c r="C7" s="13"/>
      <c r="D7" s="13">
        <v>861.84</v>
      </c>
      <c r="E7" s="13"/>
      <c r="F7" s="19">
        <v>2127.0500000000002</v>
      </c>
      <c r="G7" s="19">
        <f>G6</f>
        <v>0</v>
      </c>
      <c r="H7" s="13">
        <v>494.42</v>
      </c>
      <c r="I7" s="19">
        <v>8830.08</v>
      </c>
      <c r="J7" s="19">
        <v>7079.68</v>
      </c>
      <c r="K7" s="13"/>
      <c r="L7" s="19">
        <f t="shared" ref="L7:L17" si="0">SUM(J7:K7)</f>
        <v>7079.68</v>
      </c>
      <c r="M7" s="19">
        <f t="shared" ref="M7:M17" si="1">I7-L7</f>
        <v>1750.3999999999996</v>
      </c>
    </row>
    <row r="8" spans="1:13">
      <c r="A8" s="13" t="s">
        <v>19</v>
      </c>
      <c r="B8" s="13">
        <v>5346.77</v>
      </c>
      <c r="C8" s="13"/>
      <c r="D8" s="13">
        <v>694.15</v>
      </c>
      <c r="E8" s="13"/>
      <c r="F8" s="19">
        <v>1768.03</v>
      </c>
      <c r="G8" s="19">
        <f>G6</f>
        <v>0</v>
      </c>
      <c r="H8" s="13">
        <v>494.42</v>
      </c>
      <c r="I8" s="19">
        <f t="shared" ref="I8:I17" si="2">SUM(B8:H8)</f>
        <v>8303.369999999999</v>
      </c>
      <c r="J8" s="19">
        <v>3564.64</v>
      </c>
      <c r="K8" s="13"/>
      <c r="L8" s="19">
        <f t="shared" si="0"/>
        <v>3564.64</v>
      </c>
      <c r="M8" s="19">
        <f t="shared" si="1"/>
        <v>4738.7299999999996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4">G6</f>
        <v>0</v>
      </c>
      <c r="H12" s="13">
        <f t="shared" si="3"/>
        <v>0</v>
      </c>
      <c r="I12" s="19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4"/>
        <v>0</v>
      </c>
      <c r="H13" s="13">
        <f t="shared" si="3"/>
        <v>0</v>
      </c>
      <c r="I13" s="19">
        <f t="shared" si="2"/>
        <v>0</v>
      </c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4"/>
        <v>0</v>
      </c>
      <c r="H14" s="13">
        <f t="shared" si="3"/>
        <v>0</v>
      </c>
      <c r="I14" s="19"/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4"/>
        <v>0</v>
      </c>
      <c r="H15" s="13">
        <f t="shared" si="3"/>
        <v>0</v>
      </c>
      <c r="I15" s="19">
        <f t="shared" si="2"/>
        <v>0</v>
      </c>
      <c r="J15" s="19" t="s">
        <v>190</v>
      </c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4"/>
        <v>0</v>
      </c>
      <c r="H16" s="13">
        <f t="shared" si="3"/>
        <v>0</v>
      </c>
      <c r="I16" s="19">
        <f t="shared" si="2"/>
        <v>0</v>
      </c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4"/>
        <v>0</v>
      </c>
      <c r="H17" s="13">
        <f t="shared" si="3"/>
        <v>0</v>
      </c>
      <c r="I17" s="19">
        <f t="shared" si="2"/>
        <v>0</v>
      </c>
      <c r="J17" s="19"/>
      <c r="K17" s="13"/>
      <c r="L17" s="19">
        <f t="shared" si="0"/>
        <v>0</v>
      </c>
      <c r="M17" s="19">
        <f t="shared" si="1"/>
        <v>0</v>
      </c>
    </row>
    <row r="18" spans="1:13">
      <c r="A18" s="21" t="s">
        <v>29</v>
      </c>
      <c r="B18" s="13">
        <v>16040.31</v>
      </c>
      <c r="C18" s="13">
        <f t="shared" ref="C18:K18" si="5">SUM(C6:C14)</f>
        <v>0</v>
      </c>
      <c r="D18" s="13">
        <f>SUM(D6:D17)</f>
        <v>2734.3700000000003</v>
      </c>
      <c r="E18" s="13">
        <f t="shared" si="5"/>
        <v>0</v>
      </c>
      <c r="F18" s="13">
        <f>SUM(F6:F17)</f>
        <v>6895.17</v>
      </c>
      <c r="G18" s="13">
        <f t="shared" si="5"/>
        <v>0</v>
      </c>
      <c r="H18" s="13">
        <v>1483.26</v>
      </c>
      <c r="I18" s="13">
        <f>SUM(I6:I17)</f>
        <v>27153.919999999998</v>
      </c>
      <c r="J18" s="13">
        <f>SUM(J6:J17)</f>
        <v>19475.170000000002</v>
      </c>
      <c r="K18" s="13">
        <f t="shared" si="5"/>
        <v>0</v>
      </c>
      <c r="L18" s="13">
        <f>SUM(L6:L17)</f>
        <v>19475.170000000002</v>
      </c>
      <c r="M18" s="13">
        <f>SUM(M6:M17)</f>
        <v>7678.7499999999982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67" t="s">
        <v>193</v>
      </c>
      <c r="B1" s="67"/>
      <c r="C1" s="67"/>
      <c r="D1" s="67"/>
      <c r="E1" s="67"/>
      <c r="F1" s="67" t="s">
        <v>30</v>
      </c>
      <c r="G1" s="67"/>
      <c r="H1" s="67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576.1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13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8">
        <v>4361.07</v>
      </c>
      <c r="C6" s="13"/>
      <c r="D6" s="13">
        <v>715.54</v>
      </c>
      <c r="E6" s="13"/>
      <c r="F6" s="19">
        <v>1822.22</v>
      </c>
      <c r="G6" s="18">
        <v>115.22</v>
      </c>
      <c r="H6" s="18">
        <v>403.27</v>
      </c>
      <c r="I6" s="18">
        <v>7417.32</v>
      </c>
      <c r="J6" s="19">
        <v>2459</v>
      </c>
      <c r="K6" s="13"/>
      <c r="L6" s="20">
        <f>SUM(J6:K6)</f>
        <v>2459</v>
      </c>
      <c r="M6" s="20">
        <f>I6-L6</f>
        <v>4958.32</v>
      </c>
    </row>
    <row r="7" spans="1:13">
      <c r="A7" s="13" t="s">
        <v>18</v>
      </c>
      <c r="B7" s="18">
        <v>4361.07</v>
      </c>
      <c r="C7" s="13"/>
      <c r="D7" s="13">
        <v>782.04</v>
      </c>
      <c r="E7" s="13"/>
      <c r="F7" s="19">
        <v>1991.57</v>
      </c>
      <c r="G7" s="18">
        <v>115.22</v>
      </c>
      <c r="H7" s="18">
        <v>403.27</v>
      </c>
      <c r="I7" s="18">
        <f t="shared" ref="I7:I16" si="0">SUM(B7:H7)</f>
        <v>7653.17</v>
      </c>
      <c r="J7" s="19">
        <v>6038.23</v>
      </c>
      <c r="K7" s="13"/>
      <c r="L7" s="20">
        <f t="shared" ref="L7:L17" si="1">SUM(J7:K7)</f>
        <v>6038.23</v>
      </c>
      <c r="M7" s="20">
        <f t="shared" ref="M7:M16" si="2">I7-L7</f>
        <v>1614.9400000000005</v>
      </c>
    </row>
    <row r="8" spans="1:13">
      <c r="A8" s="13" t="s">
        <v>19</v>
      </c>
      <c r="B8" s="18">
        <v>4361.07</v>
      </c>
      <c r="C8" s="13"/>
      <c r="D8" s="13">
        <v>569.24</v>
      </c>
      <c r="E8" s="13"/>
      <c r="F8" s="19">
        <v>1449.65</v>
      </c>
      <c r="G8" s="18">
        <v>115.22</v>
      </c>
      <c r="H8" s="18">
        <v>403.27</v>
      </c>
      <c r="I8" s="18">
        <f t="shared" si="0"/>
        <v>6898.4499999999989</v>
      </c>
      <c r="J8" s="19">
        <v>2202</v>
      </c>
      <c r="K8" s="13"/>
      <c r="L8" s="20">
        <f t="shared" si="1"/>
        <v>2202</v>
      </c>
      <c r="M8" s="20">
        <f t="shared" si="2"/>
        <v>4696.4499999999989</v>
      </c>
    </row>
    <row r="9" spans="1:13">
      <c r="A9" s="13" t="s">
        <v>20</v>
      </c>
      <c r="B9" s="18"/>
      <c r="C9" s="13"/>
      <c r="D9" s="13"/>
      <c r="E9" s="13"/>
      <c r="F9" s="19"/>
      <c r="G9" s="18"/>
      <c r="H9" s="18"/>
      <c r="I9" s="18">
        <f t="shared" si="0"/>
        <v>0</v>
      </c>
      <c r="J9" s="19"/>
      <c r="K9" s="13"/>
      <c r="L9" s="20">
        <f t="shared" si="1"/>
        <v>0</v>
      </c>
      <c r="M9" s="20">
        <f t="shared" si="2"/>
        <v>0</v>
      </c>
    </row>
    <row r="10" spans="1:13">
      <c r="A10" s="13" t="s">
        <v>21</v>
      </c>
      <c r="B10" s="18"/>
      <c r="C10" s="13"/>
      <c r="D10" s="13"/>
      <c r="E10" s="13"/>
      <c r="F10" s="19"/>
      <c r="G10" s="18">
        <f t="shared" ref="G10:H14" si="3">G9</f>
        <v>0</v>
      </c>
      <c r="H10" s="18">
        <f t="shared" si="3"/>
        <v>0</v>
      </c>
      <c r="I10" s="18">
        <f t="shared" si="0"/>
        <v>0</v>
      </c>
      <c r="J10" s="19"/>
      <c r="K10" s="13"/>
      <c r="L10" s="20">
        <f t="shared" si="1"/>
        <v>0</v>
      </c>
      <c r="M10" s="20">
        <f t="shared" si="2"/>
        <v>0</v>
      </c>
    </row>
    <row r="11" spans="1:13">
      <c r="A11" s="13" t="s">
        <v>22</v>
      </c>
      <c r="B11" s="18"/>
      <c r="C11" s="13"/>
      <c r="D11" s="13"/>
      <c r="E11" s="13">
        <v>0</v>
      </c>
      <c r="F11" s="19"/>
      <c r="G11" s="18">
        <f t="shared" si="3"/>
        <v>0</v>
      </c>
      <c r="H11" s="18">
        <f t="shared" si="3"/>
        <v>0</v>
      </c>
      <c r="I11" s="18">
        <f t="shared" si="0"/>
        <v>0</v>
      </c>
      <c r="J11" s="19"/>
      <c r="K11" s="13"/>
      <c r="L11" s="20">
        <f t="shared" si="1"/>
        <v>0</v>
      </c>
      <c r="M11" s="20">
        <f t="shared" si="2"/>
        <v>0</v>
      </c>
    </row>
    <row r="12" spans="1:13">
      <c r="A12" s="13" t="s">
        <v>23</v>
      </c>
      <c r="B12" s="18"/>
      <c r="C12" s="13"/>
      <c r="D12" s="13"/>
      <c r="E12" s="13">
        <v>0</v>
      </c>
      <c r="F12" s="19"/>
      <c r="G12" s="18">
        <f t="shared" si="3"/>
        <v>0</v>
      </c>
      <c r="H12" s="18">
        <f t="shared" si="3"/>
        <v>0</v>
      </c>
      <c r="I12" s="18">
        <f t="shared" si="0"/>
        <v>0</v>
      </c>
      <c r="J12" s="19"/>
      <c r="K12" s="13"/>
      <c r="L12" s="20">
        <f t="shared" si="1"/>
        <v>0</v>
      </c>
      <c r="M12" s="20">
        <f t="shared" si="2"/>
        <v>0</v>
      </c>
    </row>
    <row r="13" spans="1:13">
      <c r="A13" s="13" t="s">
        <v>24</v>
      </c>
      <c r="B13" s="18"/>
      <c r="C13" s="13"/>
      <c r="D13" s="13"/>
      <c r="E13" s="13"/>
      <c r="F13" s="19"/>
      <c r="G13" s="18">
        <f t="shared" si="3"/>
        <v>0</v>
      </c>
      <c r="H13" s="18">
        <f t="shared" si="3"/>
        <v>0</v>
      </c>
      <c r="I13" s="18">
        <f t="shared" si="0"/>
        <v>0</v>
      </c>
      <c r="J13" s="19"/>
      <c r="K13" s="13"/>
      <c r="L13" s="20">
        <f t="shared" si="1"/>
        <v>0</v>
      </c>
      <c r="M13" s="20">
        <f t="shared" si="2"/>
        <v>0</v>
      </c>
    </row>
    <row r="14" spans="1:13">
      <c r="A14" s="13" t="s">
        <v>25</v>
      </c>
      <c r="B14" s="18"/>
      <c r="C14" s="13"/>
      <c r="D14" s="13"/>
      <c r="E14" s="13"/>
      <c r="F14" s="19"/>
      <c r="G14" s="18">
        <f t="shared" si="3"/>
        <v>0</v>
      </c>
      <c r="H14" s="18">
        <f t="shared" si="3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8"/>
      <c r="C15" s="13"/>
      <c r="D15" s="13"/>
      <c r="E15" s="13"/>
      <c r="F15" s="19"/>
      <c r="G15" s="18">
        <f t="shared" ref="G15:H17" si="4">G14</f>
        <v>0</v>
      </c>
      <c r="H15" s="18">
        <f t="shared" si="4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8"/>
      <c r="C16" s="13"/>
      <c r="D16" s="13"/>
      <c r="E16" s="13"/>
      <c r="F16" s="19"/>
      <c r="G16" s="18">
        <f t="shared" si="4"/>
        <v>0</v>
      </c>
      <c r="H16" s="18">
        <f t="shared" si="4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8"/>
      <c r="C17" s="13"/>
      <c r="D17" s="13"/>
      <c r="E17" s="13"/>
      <c r="F17" s="19"/>
      <c r="G17" s="18">
        <f t="shared" si="4"/>
        <v>0</v>
      </c>
      <c r="H17" s="18">
        <f t="shared" si="4"/>
        <v>0</v>
      </c>
      <c r="I17" s="13"/>
      <c r="J17" s="19"/>
      <c r="K17" s="13"/>
      <c r="L17" s="19">
        <f t="shared" si="1"/>
        <v>0</v>
      </c>
      <c r="M17" s="19"/>
    </row>
    <row r="18" spans="1:13">
      <c r="A18" s="21" t="s">
        <v>29</v>
      </c>
      <c r="B18" s="18">
        <v>13083.21</v>
      </c>
      <c r="C18" s="18"/>
      <c r="D18" s="18">
        <v>2066.8200000000002</v>
      </c>
      <c r="E18" s="13">
        <f>SUM(E6:E12)</f>
        <v>0</v>
      </c>
      <c r="F18" s="13">
        <f>SUM(F6:F17)</f>
        <v>5263.4400000000005</v>
      </c>
      <c r="G18" s="13">
        <v>345.66</v>
      </c>
      <c r="H18" s="13">
        <v>1209.81</v>
      </c>
      <c r="I18" s="13">
        <v>21968.94</v>
      </c>
      <c r="J18" s="13">
        <f>SUM(J6:J17)</f>
        <v>10699.23</v>
      </c>
      <c r="K18" s="13">
        <f>SUM(K6:K14)</f>
        <v>0</v>
      </c>
      <c r="L18" s="13">
        <f>SUM(L6:L17)</f>
        <v>10699.23</v>
      </c>
      <c r="M18" s="13">
        <v>11269.71</v>
      </c>
    </row>
    <row r="19" spans="1:13">
      <c r="J19" s="22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68" t="s">
        <v>193</v>
      </c>
      <c r="B1" s="68"/>
      <c r="C1" s="68"/>
      <c r="D1" s="68"/>
      <c r="E1" s="68"/>
      <c r="F1" s="69" t="s">
        <v>59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838.2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6345.17</v>
      </c>
      <c r="C6" s="13"/>
      <c r="D6" s="13">
        <v>1324.68</v>
      </c>
      <c r="E6" s="13"/>
      <c r="F6" s="19">
        <v>2072.86</v>
      </c>
      <c r="G6" s="19">
        <v>0</v>
      </c>
      <c r="H6" s="13">
        <v>586.74</v>
      </c>
      <c r="I6" s="19">
        <v>10329.450000000001</v>
      </c>
      <c r="J6" s="19">
        <v>6263</v>
      </c>
      <c r="K6" s="13"/>
      <c r="L6" s="19">
        <f>SUM(J6:K6)</f>
        <v>6263</v>
      </c>
      <c r="M6" s="19">
        <f>I6-L6</f>
        <v>4066.4500000000007</v>
      </c>
    </row>
    <row r="7" spans="1:13">
      <c r="A7" s="13" t="s">
        <v>18</v>
      </c>
      <c r="B7" s="13">
        <v>6554.17</v>
      </c>
      <c r="C7" s="13"/>
      <c r="D7" s="13">
        <v>1146.4000000000001</v>
      </c>
      <c r="E7" s="13"/>
      <c r="F7" s="19">
        <v>2736.72</v>
      </c>
      <c r="G7" s="19">
        <f>G6</f>
        <v>0</v>
      </c>
      <c r="H7" s="13">
        <v>586.74</v>
      </c>
      <c r="I7" s="19">
        <f t="shared" ref="I7:I17" si="0">SUM(B7:H7)</f>
        <v>11024.029999999999</v>
      </c>
      <c r="J7" s="19">
        <v>7530.85</v>
      </c>
      <c r="K7" s="13"/>
      <c r="L7" s="19">
        <f t="shared" ref="L7:L17" si="1">SUM(J7:K7)</f>
        <v>7530.85</v>
      </c>
      <c r="M7" s="19">
        <f t="shared" ref="M7:M17" si="2">I7-L7</f>
        <v>3493.1799999999985</v>
      </c>
    </row>
    <row r="8" spans="1:13">
      <c r="A8" s="13" t="s">
        <v>19</v>
      </c>
      <c r="B8" s="13">
        <v>6554.17</v>
      </c>
      <c r="C8" s="13"/>
      <c r="D8" s="13">
        <v>1923.18</v>
      </c>
      <c r="E8" s="13"/>
      <c r="F8" s="19">
        <v>4797.63</v>
      </c>
      <c r="G8" s="19">
        <f>G6</f>
        <v>0</v>
      </c>
      <c r="H8" s="13">
        <v>586.74</v>
      </c>
      <c r="I8" s="19">
        <f t="shared" si="0"/>
        <v>13861.72</v>
      </c>
      <c r="J8" s="19">
        <v>12320.9</v>
      </c>
      <c r="K8" s="13"/>
      <c r="L8" s="19">
        <f t="shared" si="1"/>
        <v>12320.9</v>
      </c>
      <c r="M8" s="19">
        <f t="shared" si="2"/>
        <v>1540.8199999999997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4"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4"/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4"/>
        <v>0</v>
      </c>
      <c r="H14" s="13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4"/>
        <v>0</v>
      </c>
      <c r="H15" s="13">
        <f t="shared" si="3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4"/>
        <v>0</v>
      </c>
      <c r="H16" s="13">
        <f>H13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4"/>
        <v>0</v>
      </c>
      <c r="H17" s="13">
        <f t="shared" si="3"/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19453.509999999998</v>
      </c>
      <c r="C18" s="13">
        <f t="shared" ref="C18:K18" si="5">SUM(C6:C12)</f>
        <v>0</v>
      </c>
      <c r="D18" s="13">
        <f>SUM(D6:D17)</f>
        <v>4394.26</v>
      </c>
      <c r="E18" s="13">
        <f t="shared" si="5"/>
        <v>0</v>
      </c>
      <c r="F18" s="13">
        <v>9607.2099999999991</v>
      </c>
      <c r="G18" s="13">
        <f t="shared" si="5"/>
        <v>0</v>
      </c>
      <c r="H18" s="13">
        <v>1760.22</v>
      </c>
      <c r="I18" s="13">
        <v>35215.199999999997</v>
      </c>
      <c r="J18" s="13">
        <f>SUM(J6:J17)</f>
        <v>26114.75</v>
      </c>
      <c r="K18" s="13">
        <f t="shared" si="5"/>
        <v>0</v>
      </c>
      <c r="L18" s="13">
        <f>SUM(L6:L17)</f>
        <v>26114.75</v>
      </c>
      <c r="M18" s="13">
        <v>9100.4500000000007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P15" sqref="P15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8" t="s">
        <v>60</v>
      </c>
      <c r="G1" s="68"/>
      <c r="H1" s="68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726.7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36</v>
      </c>
      <c r="M5" s="17" t="s">
        <v>16</v>
      </c>
    </row>
    <row r="6" spans="1:13">
      <c r="A6" s="13" t="s">
        <v>17</v>
      </c>
      <c r="B6" s="13">
        <v>5501.12</v>
      </c>
      <c r="C6" s="13"/>
      <c r="D6" s="13">
        <v>1353.94</v>
      </c>
      <c r="E6" s="13"/>
      <c r="F6" s="19">
        <v>3448</v>
      </c>
      <c r="G6" s="13">
        <v>0</v>
      </c>
      <c r="H6" s="13">
        <v>508.69</v>
      </c>
      <c r="I6" s="13">
        <v>10811.75</v>
      </c>
      <c r="J6" s="19">
        <v>3676</v>
      </c>
      <c r="K6" s="13"/>
      <c r="L6" s="19">
        <f>SUM(J6:K6)</f>
        <v>3676</v>
      </c>
      <c r="M6" s="19">
        <f>I6-L6</f>
        <v>7135.75</v>
      </c>
    </row>
    <row r="7" spans="1:13">
      <c r="A7" s="13" t="s">
        <v>18</v>
      </c>
      <c r="B7" s="13">
        <v>5501.12</v>
      </c>
      <c r="C7" s="13"/>
      <c r="D7" s="13">
        <v>1005.48</v>
      </c>
      <c r="E7" s="13"/>
      <c r="F7" s="19">
        <v>2479.31</v>
      </c>
      <c r="G7" s="13">
        <f>G6</f>
        <v>0</v>
      </c>
      <c r="H7" s="13">
        <v>508.69</v>
      </c>
      <c r="I7" s="13">
        <f t="shared" ref="I7:I13" si="0">SUM(B7:H7)</f>
        <v>9494.6</v>
      </c>
      <c r="J7" s="19">
        <v>10117.75</v>
      </c>
      <c r="K7" s="13"/>
      <c r="L7" s="19">
        <f t="shared" ref="L7:L17" si="1">SUM(J7:K7)</f>
        <v>10117.75</v>
      </c>
      <c r="M7" s="19">
        <f t="shared" ref="M7:M18" si="2">I7-L7</f>
        <v>-623.14999999999964</v>
      </c>
    </row>
    <row r="8" spans="1:13">
      <c r="A8" s="13" t="s">
        <v>19</v>
      </c>
      <c r="B8" s="13">
        <v>5501.12</v>
      </c>
      <c r="C8" s="13"/>
      <c r="D8" s="13">
        <v>1228.92</v>
      </c>
      <c r="E8" s="13"/>
      <c r="F8" s="19">
        <v>3210.91</v>
      </c>
      <c r="G8" s="13">
        <f>G6</f>
        <v>0</v>
      </c>
      <c r="H8" s="13">
        <v>508.69</v>
      </c>
      <c r="I8" s="13">
        <f t="shared" si="0"/>
        <v>10449.640000000001</v>
      </c>
      <c r="J8" s="19">
        <v>11290.5</v>
      </c>
      <c r="K8" s="13"/>
      <c r="L8" s="19">
        <f t="shared" si="1"/>
        <v>11290.5</v>
      </c>
      <c r="M8" s="19">
        <f t="shared" si="2"/>
        <v>-840.85999999999876</v>
      </c>
    </row>
    <row r="9" spans="1:13">
      <c r="A9" s="13" t="s">
        <v>20</v>
      </c>
      <c r="B9" s="13"/>
      <c r="C9" s="13"/>
      <c r="D9" s="13"/>
      <c r="E9" s="13"/>
      <c r="F9" s="19"/>
      <c r="G9" s="13">
        <f>G6</f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3">
        <f>G6</f>
        <v>0</v>
      </c>
      <c r="H10" s="13">
        <f t="shared" ref="H10:H17" si="3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3">
        <f>G6</f>
        <v>0</v>
      </c>
      <c r="H11" s="13">
        <f t="shared" si="3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3">
        <f>G7</f>
        <v>0</v>
      </c>
      <c r="H12" s="13">
        <f t="shared" si="3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3">
        <f>G6</f>
        <v>0</v>
      </c>
      <c r="H13" s="13">
        <f t="shared" si="3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3">
        <f>G7</f>
        <v>0</v>
      </c>
      <c r="H14" s="13">
        <f t="shared" si="3"/>
        <v>0</v>
      </c>
      <c r="I14" s="13"/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3"/>
      <c r="H15" s="13">
        <f t="shared" si="3"/>
        <v>0</v>
      </c>
      <c r="I15" s="13"/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D16" s="24"/>
      <c r="F16" s="25"/>
      <c r="H16" s="13">
        <f t="shared" si="3"/>
        <v>0</v>
      </c>
      <c r="J16" s="25"/>
      <c r="L16" s="25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D17" s="24"/>
      <c r="F17" s="25"/>
      <c r="H17" s="13">
        <f t="shared" si="3"/>
        <v>0</v>
      </c>
      <c r="J17" s="25"/>
      <c r="L17" s="25">
        <f t="shared" si="1"/>
        <v>0</v>
      </c>
      <c r="M17" s="19">
        <f t="shared" si="2"/>
        <v>0</v>
      </c>
    </row>
    <row r="18" spans="1:13">
      <c r="A18" s="21" t="s">
        <v>29</v>
      </c>
      <c r="B18">
        <v>16503.36</v>
      </c>
      <c r="D18" s="24">
        <v>3588.34</v>
      </c>
      <c r="F18" s="25">
        <v>9138.2199999999993</v>
      </c>
      <c r="H18">
        <v>1526.07</v>
      </c>
      <c r="I18">
        <v>30755.99</v>
      </c>
      <c r="J18" s="25">
        <v>25084.25</v>
      </c>
      <c r="L18" s="25">
        <v>25084.25</v>
      </c>
      <c r="M18" s="19">
        <f t="shared" si="2"/>
        <v>5671.7400000000016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67" t="s">
        <v>186</v>
      </c>
      <c r="B1" s="67"/>
      <c r="C1" s="67"/>
      <c r="D1" s="67"/>
      <c r="E1" s="67"/>
      <c r="F1" s="69" t="s">
        <v>61</v>
      </c>
      <c r="G1" s="69"/>
      <c r="H1" s="69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922.9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62</v>
      </c>
      <c r="J5" s="16" t="s">
        <v>14</v>
      </c>
      <c r="K5" s="16"/>
      <c r="L5" s="16" t="s">
        <v>50</v>
      </c>
      <c r="M5" s="17" t="s">
        <v>16</v>
      </c>
    </row>
    <row r="6" spans="1:13">
      <c r="A6" s="13" t="s">
        <v>17</v>
      </c>
      <c r="B6" s="13">
        <v>6986.35</v>
      </c>
      <c r="C6" s="13"/>
      <c r="D6" s="13">
        <v>1234.24</v>
      </c>
      <c r="E6" s="13"/>
      <c r="F6" s="19">
        <v>3143.15</v>
      </c>
      <c r="G6" s="19">
        <v>0</v>
      </c>
      <c r="H6" s="13">
        <v>646.03</v>
      </c>
      <c r="I6" s="19">
        <v>12009.77</v>
      </c>
      <c r="J6" s="19">
        <v>7744</v>
      </c>
      <c r="K6" s="13"/>
      <c r="L6" s="19">
        <f>SUM(J6:K6)</f>
        <v>7744</v>
      </c>
      <c r="M6" s="19">
        <f>I6-L6</f>
        <v>4265.7700000000004</v>
      </c>
    </row>
    <row r="7" spans="1:13">
      <c r="A7" s="13" t="s">
        <v>18</v>
      </c>
      <c r="B7" s="13">
        <v>6986.35</v>
      </c>
      <c r="C7" s="13"/>
      <c r="D7" s="13">
        <v>912.38</v>
      </c>
      <c r="E7" s="13"/>
      <c r="F7" s="19">
        <v>2255.75</v>
      </c>
      <c r="G7" s="19">
        <f>G6</f>
        <v>0</v>
      </c>
      <c r="H7" s="13">
        <v>646.03</v>
      </c>
      <c r="I7" s="19">
        <f t="shared" ref="I7:I17" si="0">SUM(B7:H7)</f>
        <v>10800.51</v>
      </c>
      <c r="J7" s="19">
        <v>11493</v>
      </c>
      <c r="K7" s="13"/>
      <c r="L7" s="19">
        <f t="shared" ref="L7:L17" si="1">SUM(J7:K7)</f>
        <v>11493</v>
      </c>
      <c r="M7" s="19">
        <f t="shared" ref="M7:M17" si="2">I7-L7</f>
        <v>-692.48999999999978</v>
      </c>
    </row>
    <row r="8" spans="1:13">
      <c r="A8" s="13" t="s">
        <v>19</v>
      </c>
      <c r="B8" s="13">
        <v>6986.35</v>
      </c>
      <c r="C8" s="13"/>
      <c r="D8" s="13">
        <v>691.6</v>
      </c>
      <c r="E8" s="13"/>
      <c r="F8" s="19">
        <v>1896.73</v>
      </c>
      <c r="G8" s="19">
        <f>G6</f>
        <v>0</v>
      </c>
      <c r="H8" s="13">
        <v>646.03</v>
      </c>
      <c r="I8" s="19">
        <f t="shared" si="0"/>
        <v>10220.710000000001</v>
      </c>
      <c r="J8" s="19">
        <v>6214.61</v>
      </c>
      <c r="K8" s="13"/>
      <c r="L8" s="19">
        <f t="shared" si="1"/>
        <v>6214.61</v>
      </c>
      <c r="M8" s="19">
        <f t="shared" si="2"/>
        <v>4006.1000000000013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G7</f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G8</f>
        <v>0</v>
      </c>
      <c r="H14" s="13">
        <f t="shared" si="3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G9</f>
        <v>0</v>
      </c>
      <c r="H15" s="13">
        <f t="shared" si="3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G10</f>
        <v>0</v>
      </c>
      <c r="H16" s="13">
        <f t="shared" si="3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B10</f>
        <v>0</v>
      </c>
      <c r="C17" s="13"/>
      <c r="D17" s="13"/>
      <c r="E17" s="13"/>
      <c r="F17" s="19"/>
      <c r="G17" s="19">
        <f>G10</f>
        <v>0</v>
      </c>
      <c r="H17" s="13">
        <f t="shared" si="3"/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20959.05</v>
      </c>
      <c r="C18" s="13">
        <f t="shared" ref="C18:K18" si="4">SUM(C6:C14)</f>
        <v>0</v>
      </c>
      <c r="D18" s="13">
        <v>2838.22</v>
      </c>
      <c r="E18" s="13">
        <f t="shared" si="4"/>
        <v>0</v>
      </c>
      <c r="F18" s="13">
        <v>7295.63</v>
      </c>
      <c r="G18" s="13">
        <f t="shared" si="4"/>
        <v>0</v>
      </c>
      <c r="H18" s="13">
        <v>1938.09</v>
      </c>
      <c r="I18" s="13">
        <v>33030.99</v>
      </c>
      <c r="J18" s="13">
        <v>25451.61</v>
      </c>
      <c r="K18" s="13">
        <f t="shared" si="4"/>
        <v>0</v>
      </c>
      <c r="L18" s="13">
        <f>SUM(L6:L17)</f>
        <v>25451.61</v>
      </c>
      <c r="M18" s="13">
        <f>SUM(M6:M17)</f>
        <v>7579.3800000000019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6" max="6" width="9.5703125" bestFit="1" customWidth="1"/>
  </cols>
  <sheetData>
    <row r="1" spans="1:13">
      <c r="A1" s="68" t="s">
        <v>186</v>
      </c>
      <c r="B1" s="68"/>
      <c r="C1" s="68"/>
      <c r="D1" s="68"/>
      <c r="E1" s="68"/>
      <c r="F1" s="69" t="s">
        <v>63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838.7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6348.96</v>
      </c>
      <c r="C6" s="13"/>
      <c r="D6" s="13">
        <v>1893.92</v>
      </c>
      <c r="E6" s="13"/>
      <c r="F6" s="19">
        <v>4823.13</v>
      </c>
      <c r="G6" s="19">
        <v>0</v>
      </c>
      <c r="H6" s="13">
        <v>587.09</v>
      </c>
      <c r="I6" s="19">
        <v>13653.1</v>
      </c>
      <c r="J6" s="19">
        <v>9812.73</v>
      </c>
      <c r="K6" s="13"/>
      <c r="L6" s="19">
        <f>SUM(J6:K6)</f>
        <v>9812.73</v>
      </c>
      <c r="M6" s="19">
        <f>I6-L6</f>
        <v>3840.3700000000008</v>
      </c>
    </row>
    <row r="7" spans="1:13">
      <c r="A7" s="13" t="s">
        <v>18</v>
      </c>
      <c r="B7" s="13">
        <v>6348.96</v>
      </c>
      <c r="C7" s="13"/>
      <c r="D7" s="13">
        <v>1747.62</v>
      </c>
      <c r="E7" s="13"/>
      <c r="F7" s="19">
        <v>4199.92</v>
      </c>
      <c r="G7" s="19">
        <f>G6</f>
        <v>0</v>
      </c>
      <c r="H7" s="13">
        <v>587.09</v>
      </c>
      <c r="I7" s="19">
        <v>12883.59</v>
      </c>
      <c r="J7" s="19">
        <v>8215.3799999999992</v>
      </c>
      <c r="K7" s="13"/>
      <c r="L7" s="19">
        <f t="shared" ref="L7:L17" si="0">SUM(J7:K7)</f>
        <v>8215.3799999999992</v>
      </c>
      <c r="M7" s="19">
        <f t="shared" ref="M7:M17" si="1">I7-L7</f>
        <v>4668.2100000000009</v>
      </c>
    </row>
    <row r="8" spans="1:13">
      <c r="A8" s="13" t="s">
        <v>19</v>
      </c>
      <c r="B8" s="13">
        <v>6348.96</v>
      </c>
      <c r="C8" s="13"/>
      <c r="D8" s="13">
        <v>1790.12</v>
      </c>
      <c r="E8" s="13"/>
      <c r="F8" s="19">
        <v>4741.84</v>
      </c>
      <c r="G8" s="19">
        <f>G6</f>
        <v>0</v>
      </c>
      <c r="H8" s="13">
        <v>587.09</v>
      </c>
      <c r="I8" s="19">
        <f t="shared" ref="I8:I17" si="2">SUM(B8:H8)</f>
        <v>13468.01</v>
      </c>
      <c r="J8" s="19">
        <v>9743</v>
      </c>
      <c r="K8" s="13"/>
      <c r="L8" s="19">
        <f t="shared" si="0"/>
        <v>9743</v>
      </c>
      <c r="M8" s="19">
        <f t="shared" si="1"/>
        <v>3725.01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4">G6</f>
        <v>0</v>
      </c>
      <c r="H12" s="13">
        <f t="shared" si="3"/>
        <v>0</v>
      </c>
      <c r="I12" s="19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4"/>
        <v>0</v>
      </c>
      <c r="H13" s="13">
        <f t="shared" si="3"/>
        <v>0</v>
      </c>
      <c r="I13" s="19"/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4"/>
        <v>0</v>
      </c>
      <c r="H14" s="13">
        <f t="shared" si="3"/>
        <v>0</v>
      </c>
      <c r="I14" s="19">
        <f t="shared" si="2"/>
        <v>0</v>
      </c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4"/>
        <v>0</v>
      </c>
      <c r="H15" s="13">
        <f t="shared" si="3"/>
        <v>0</v>
      </c>
      <c r="I15" s="19">
        <f t="shared" si="2"/>
        <v>0</v>
      </c>
      <c r="J15" s="19"/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4"/>
        <v>0</v>
      </c>
      <c r="H16" s="13">
        <f t="shared" si="3"/>
        <v>0</v>
      </c>
      <c r="I16" s="19">
        <f t="shared" si="2"/>
        <v>0</v>
      </c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4"/>
        <v>0</v>
      </c>
      <c r="H17" s="13">
        <f t="shared" si="3"/>
        <v>0</v>
      </c>
      <c r="I17" s="19">
        <f t="shared" si="2"/>
        <v>0</v>
      </c>
      <c r="J17" s="19"/>
      <c r="K17" s="13"/>
      <c r="L17" s="19">
        <f t="shared" si="0"/>
        <v>0</v>
      </c>
      <c r="M17" s="19">
        <f t="shared" si="1"/>
        <v>0</v>
      </c>
    </row>
    <row r="18" spans="1:13">
      <c r="A18" s="21" t="s">
        <v>29</v>
      </c>
      <c r="B18" s="13">
        <v>19046.88</v>
      </c>
      <c r="C18" s="13">
        <f t="shared" ref="C18:K18" si="5">SUM(C6:C14)</f>
        <v>0</v>
      </c>
      <c r="D18" s="13">
        <f>SUM(D6:D17)</f>
        <v>5431.66</v>
      </c>
      <c r="E18" s="13">
        <f t="shared" si="5"/>
        <v>0</v>
      </c>
      <c r="F18" s="13">
        <v>13764.89</v>
      </c>
      <c r="G18" s="13">
        <f t="shared" si="5"/>
        <v>0</v>
      </c>
      <c r="H18" s="13">
        <v>1761.27</v>
      </c>
      <c r="I18" s="13">
        <v>40004.699999999997</v>
      </c>
      <c r="J18" s="13">
        <v>27771.11</v>
      </c>
      <c r="K18" s="13">
        <f t="shared" si="5"/>
        <v>0</v>
      </c>
      <c r="L18" s="13">
        <f>SUM(L6:L17)</f>
        <v>27771.11</v>
      </c>
      <c r="M18" s="13">
        <v>12233.59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M18" sqref="M1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64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905.9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65</v>
      </c>
      <c r="J5" s="16" t="s">
        <v>191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6857.66</v>
      </c>
      <c r="C6" s="13"/>
      <c r="D6" s="13">
        <v>1234.24</v>
      </c>
      <c r="E6" s="13"/>
      <c r="F6" s="19">
        <v>3143.16</v>
      </c>
      <c r="G6" s="19">
        <v>0</v>
      </c>
      <c r="H6" s="13">
        <v>634.13</v>
      </c>
      <c r="I6" s="19">
        <v>11878.09</v>
      </c>
      <c r="J6" s="19">
        <v>8590.15</v>
      </c>
      <c r="K6" s="13"/>
      <c r="L6" s="19">
        <f>SUM(J6:K6)</f>
        <v>8590.15</v>
      </c>
      <c r="M6" s="19">
        <f>I6-L6</f>
        <v>3287.9400000000005</v>
      </c>
    </row>
    <row r="7" spans="1:13">
      <c r="A7" s="13" t="s">
        <v>18</v>
      </c>
      <c r="B7" s="13">
        <v>6857.66</v>
      </c>
      <c r="C7" s="13"/>
      <c r="D7" s="13">
        <v>1053.3599999999999</v>
      </c>
      <c r="E7" s="13"/>
      <c r="F7" s="19">
        <v>3114.82</v>
      </c>
      <c r="G7" s="19">
        <f>G6</f>
        <v>0</v>
      </c>
      <c r="H7" s="13">
        <v>643.13</v>
      </c>
      <c r="I7" s="19">
        <f t="shared" ref="I7:I17" si="0">SUM(B7:H7)</f>
        <v>11668.97</v>
      </c>
      <c r="J7" s="19">
        <v>9863.23</v>
      </c>
      <c r="K7" s="13"/>
      <c r="L7" s="19">
        <f t="shared" ref="L7:L17" si="1">SUM(J7:K7)</f>
        <v>9863.23</v>
      </c>
      <c r="M7" s="19">
        <f t="shared" ref="M7:M17" si="2">I7-L7</f>
        <v>1805.7399999999998</v>
      </c>
    </row>
    <row r="8" spans="1:13">
      <c r="A8" s="13" t="s">
        <v>19</v>
      </c>
      <c r="B8" s="13">
        <v>6857.66</v>
      </c>
      <c r="C8" s="13"/>
      <c r="D8" s="13">
        <v>1103.9000000000001</v>
      </c>
      <c r="E8" s="13"/>
      <c r="F8" s="19">
        <v>2811.23</v>
      </c>
      <c r="G8" s="19">
        <f>G6</f>
        <v>0</v>
      </c>
      <c r="H8" s="13">
        <v>643.13</v>
      </c>
      <c r="I8" s="19">
        <f t="shared" si="0"/>
        <v>11415.919999999998</v>
      </c>
      <c r="J8" s="19">
        <v>8654.02</v>
      </c>
      <c r="K8" s="13"/>
      <c r="L8" s="19">
        <f t="shared" si="1"/>
        <v>8654.02</v>
      </c>
      <c r="M8" s="19">
        <f t="shared" si="2"/>
        <v>2761.8999999999978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/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>H10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>
        <v>0</v>
      </c>
      <c r="H13" s="13">
        <f>H12</f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G7</f>
        <v>0</v>
      </c>
      <c r="H14" s="13">
        <f>H13</f>
        <v>0</v>
      </c>
      <c r="I14" s="19"/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G8</f>
        <v>0</v>
      </c>
      <c r="H15" s="13">
        <f>H14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G9</f>
        <v>0</v>
      </c>
      <c r="H16" s="13">
        <f>H15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>H16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20572.98</v>
      </c>
      <c r="C18" s="13">
        <f t="shared" ref="C18:K18" si="3">SUM(C6:C14)</f>
        <v>0</v>
      </c>
      <c r="D18" s="13">
        <f>SUM(D6:D17)</f>
        <v>3391.5</v>
      </c>
      <c r="E18" s="13">
        <f t="shared" si="3"/>
        <v>0</v>
      </c>
      <c r="F18" s="13">
        <v>9069.2099999999991</v>
      </c>
      <c r="G18" s="13">
        <f t="shared" si="3"/>
        <v>0</v>
      </c>
      <c r="H18" s="13">
        <v>1920.39</v>
      </c>
      <c r="I18" s="13">
        <v>34962.980000000003</v>
      </c>
      <c r="J18" s="13">
        <v>27107.4</v>
      </c>
      <c r="K18" s="13">
        <f t="shared" si="3"/>
        <v>0</v>
      </c>
      <c r="L18" s="13">
        <f>SUM(L6:L17)</f>
        <v>27107.399999999998</v>
      </c>
      <c r="M18" s="13">
        <v>7855.58</v>
      </c>
    </row>
    <row r="19" spans="1:13">
      <c r="E19" t="s">
        <v>66</v>
      </c>
    </row>
    <row r="20" spans="1:13">
      <c r="G20" t="s">
        <v>67</v>
      </c>
    </row>
    <row r="21" spans="1:13">
      <c r="D21" t="s">
        <v>68</v>
      </c>
      <c r="F21" t="s">
        <v>69</v>
      </c>
      <c r="G21" t="s">
        <v>70</v>
      </c>
      <c r="I21" t="s">
        <v>71</v>
      </c>
    </row>
    <row r="22" spans="1:13">
      <c r="G22" t="s">
        <v>72</v>
      </c>
      <c r="I22" t="s">
        <v>73</v>
      </c>
      <c r="J22" t="s">
        <v>74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75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810.6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6136.24</v>
      </c>
      <c r="C6" s="13"/>
      <c r="D6" s="13">
        <v>651.70000000000005</v>
      </c>
      <c r="E6" s="13"/>
      <c r="F6" s="19">
        <v>1659.64</v>
      </c>
      <c r="G6" s="19">
        <v>0</v>
      </c>
      <c r="H6" s="13">
        <v>567.41999999999996</v>
      </c>
      <c r="I6" s="19">
        <v>9015</v>
      </c>
      <c r="J6" s="19">
        <v>12333</v>
      </c>
      <c r="K6" s="13"/>
      <c r="L6" s="19">
        <v>12333</v>
      </c>
      <c r="M6" s="19">
        <f>I6-L6</f>
        <v>-3318</v>
      </c>
    </row>
    <row r="7" spans="1:13">
      <c r="A7" s="13" t="s">
        <v>18</v>
      </c>
      <c r="B7" s="13">
        <v>6136.24</v>
      </c>
      <c r="C7" s="13"/>
      <c r="D7" s="13">
        <v>984.2</v>
      </c>
      <c r="E7" s="13"/>
      <c r="F7" s="19">
        <v>1923.82</v>
      </c>
      <c r="G7" s="19">
        <f>G6</f>
        <v>0</v>
      </c>
      <c r="H7" s="13">
        <v>567.41999999999996</v>
      </c>
      <c r="I7" s="19">
        <f t="shared" ref="I7:I17" si="0">SUM(B7:H7)</f>
        <v>9611.68</v>
      </c>
      <c r="J7" s="19">
        <v>11316.74</v>
      </c>
      <c r="K7" s="13"/>
      <c r="L7" s="19">
        <f t="shared" ref="L7:L17" si="1">SUM(J7:K7)</f>
        <v>11316.74</v>
      </c>
      <c r="M7" s="19">
        <f t="shared" ref="M7:M17" si="2">I7-L7</f>
        <v>-1705.0599999999995</v>
      </c>
    </row>
    <row r="8" spans="1:13">
      <c r="A8" s="13" t="s">
        <v>19</v>
      </c>
      <c r="B8" s="13">
        <v>6136.24</v>
      </c>
      <c r="C8" s="13"/>
      <c r="D8" s="13">
        <v>473.48</v>
      </c>
      <c r="E8" s="13"/>
      <c r="F8" s="19">
        <v>1185.46</v>
      </c>
      <c r="G8" s="19">
        <f>G6</f>
        <v>0</v>
      </c>
      <c r="H8" s="13">
        <v>567.41999999999996</v>
      </c>
      <c r="I8" s="19">
        <f t="shared" si="0"/>
        <v>8362.5999999999985</v>
      </c>
      <c r="J8" s="19">
        <v>8486.2000000000007</v>
      </c>
      <c r="K8" s="13"/>
      <c r="L8" s="19">
        <f t="shared" si="1"/>
        <v>8486.2000000000007</v>
      </c>
      <c r="M8" s="19">
        <f t="shared" si="2"/>
        <v>-123.60000000000218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/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G7</f>
        <v>0</v>
      </c>
      <c r="H12" s="13">
        <f>H11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G6</f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G7</f>
        <v>0</v>
      </c>
      <c r="H14" s="13">
        <f>H12</f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G8</f>
        <v>0</v>
      </c>
      <c r="H15" s="13">
        <f>H13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G9</f>
        <v>0</v>
      </c>
      <c r="H16" s="13">
        <f>H14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>H15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18408.72</v>
      </c>
      <c r="C18" s="13">
        <f t="shared" ref="C18:K18" si="3">SUM(C6:C14)</f>
        <v>0</v>
      </c>
      <c r="D18" s="13">
        <f>SUM(D6:D17)</f>
        <v>2109.38</v>
      </c>
      <c r="E18" s="13">
        <f t="shared" si="3"/>
        <v>0</v>
      </c>
      <c r="F18" s="13">
        <f>SUM(F6:F17)</f>
        <v>4768.92</v>
      </c>
      <c r="G18" s="13">
        <f t="shared" si="3"/>
        <v>0</v>
      </c>
      <c r="H18" s="13">
        <v>1702.26</v>
      </c>
      <c r="I18" s="13">
        <v>26989.279999999999</v>
      </c>
      <c r="J18" s="13">
        <v>32135.94</v>
      </c>
      <c r="K18" s="13">
        <f t="shared" si="3"/>
        <v>0</v>
      </c>
      <c r="L18" s="13">
        <f>SUM(L6:L17)</f>
        <v>32135.94</v>
      </c>
      <c r="M18" s="13">
        <f>SUM(M6:M17)</f>
        <v>-5146.6600000000017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76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913.5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6915.2</v>
      </c>
      <c r="C6" s="13"/>
      <c r="D6" s="13">
        <v>1114.54</v>
      </c>
      <c r="E6" s="13"/>
      <c r="F6" s="19">
        <v>2845.1</v>
      </c>
      <c r="G6" s="19">
        <v>0</v>
      </c>
      <c r="H6" s="13">
        <v>639.45000000000005</v>
      </c>
      <c r="I6" s="19">
        <v>11514.29</v>
      </c>
      <c r="J6" s="19">
        <v>9329.56</v>
      </c>
      <c r="K6" s="13"/>
      <c r="L6" s="19">
        <f>SUM(J6:K6)</f>
        <v>9329.56</v>
      </c>
      <c r="M6" s="19">
        <f>I6-L6</f>
        <v>2184.7300000000014</v>
      </c>
    </row>
    <row r="7" spans="1:13">
      <c r="A7" s="13" t="s">
        <v>18</v>
      </c>
      <c r="B7" s="13">
        <v>6915.2</v>
      </c>
      <c r="C7" s="13"/>
      <c r="D7" s="13">
        <v>1130.26</v>
      </c>
      <c r="E7" s="13"/>
      <c r="F7" s="19">
        <v>2878.97</v>
      </c>
      <c r="G7" s="19">
        <f>G6</f>
        <v>0</v>
      </c>
      <c r="H7" s="13">
        <v>639.45000000000005</v>
      </c>
      <c r="I7" s="19">
        <v>11563.88</v>
      </c>
      <c r="J7" s="19">
        <v>13664.07</v>
      </c>
      <c r="K7" s="13"/>
      <c r="L7" s="19">
        <f t="shared" ref="L7:L17" si="0">SUM(J7:K7)</f>
        <v>13664.07</v>
      </c>
      <c r="M7" s="19">
        <f t="shared" ref="M7:M12" si="1">I7-L7</f>
        <v>-2100.1900000000005</v>
      </c>
    </row>
    <row r="8" spans="1:13">
      <c r="A8" s="13" t="s">
        <v>19</v>
      </c>
      <c r="B8" s="13">
        <v>6915.2</v>
      </c>
      <c r="C8" s="13"/>
      <c r="D8" s="13">
        <v>962.92</v>
      </c>
      <c r="E8" s="13"/>
      <c r="F8" s="19">
        <v>2452.21</v>
      </c>
      <c r="G8" s="19">
        <f>G6</f>
        <v>0</v>
      </c>
      <c r="H8" s="13">
        <v>639.45000000000005</v>
      </c>
      <c r="I8" s="19">
        <f>SUM(B8:H8)</f>
        <v>10969.78</v>
      </c>
      <c r="J8" s="19">
        <v>6824.3</v>
      </c>
      <c r="K8" s="13"/>
      <c r="L8" s="19">
        <f t="shared" si="0"/>
        <v>6824.3</v>
      </c>
      <c r="M8" s="19">
        <f t="shared" si="1"/>
        <v>4145.4800000000005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/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2">H9</f>
        <v>0</v>
      </c>
      <c r="I10" s="19">
        <f>SUM(B10:H10)</f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2"/>
        <v>0</v>
      </c>
      <c r="I11" s="19"/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2"/>
        <v>0</v>
      </c>
      <c r="I12" s="19"/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G7</f>
        <v>0</v>
      </c>
      <c r="H13" s="13">
        <f t="shared" si="2"/>
        <v>0</v>
      </c>
      <c r="I13" s="19"/>
      <c r="J13" s="19"/>
      <c r="K13" s="13"/>
      <c r="L13" s="19">
        <f t="shared" si="0"/>
        <v>0</v>
      </c>
      <c r="M13" s="19"/>
    </row>
    <row r="14" spans="1:13">
      <c r="A14" s="13" t="s">
        <v>25</v>
      </c>
      <c r="B14" s="13"/>
      <c r="C14" s="13"/>
      <c r="D14" s="13"/>
      <c r="E14" s="13"/>
      <c r="F14" s="19"/>
      <c r="G14" s="19">
        <v>0</v>
      </c>
      <c r="H14" s="13">
        <f t="shared" si="2"/>
        <v>0</v>
      </c>
      <c r="I14" s="19"/>
      <c r="J14" s="19"/>
      <c r="K14" s="13"/>
      <c r="L14" s="19">
        <f t="shared" si="0"/>
        <v>0</v>
      </c>
      <c r="M14" s="19"/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v>0</v>
      </c>
      <c r="H15" s="13">
        <f t="shared" si="2"/>
        <v>0</v>
      </c>
      <c r="I15" s="19"/>
      <c r="J15" s="19"/>
      <c r="K15" s="13"/>
      <c r="L15" s="19">
        <f t="shared" si="0"/>
        <v>0</v>
      </c>
      <c r="M15" s="19"/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v>0</v>
      </c>
      <c r="H16" s="13">
        <f t="shared" si="2"/>
        <v>0</v>
      </c>
      <c r="I16" s="19"/>
      <c r="J16" s="19"/>
      <c r="K16" s="13"/>
      <c r="L16" s="19">
        <f t="shared" si="0"/>
        <v>0</v>
      </c>
      <c r="M16" s="19"/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v>0</v>
      </c>
      <c r="H17" s="13">
        <f t="shared" si="2"/>
        <v>0</v>
      </c>
      <c r="I17" s="19"/>
      <c r="J17" s="19"/>
      <c r="K17" s="13"/>
      <c r="L17" s="19">
        <f t="shared" si="0"/>
        <v>0</v>
      </c>
      <c r="M17" s="19"/>
    </row>
    <row r="18" spans="1:13">
      <c r="A18" s="13" t="s">
        <v>41</v>
      </c>
      <c r="B18" s="13">
        <v>20745.599999999999</v>
      </c>
      <c r="C18" s="13">
        <f>SUM(C6:C14)</f>
        <v>0</v>
      </c>
      <c r="D18" s="13">
        <f>SUM(D6:D17)</f>
        <v>3207.7200000000003</v>
      </c>
      <c r="E18" s="13"/>
      <c r="F18" s="13">
        <f>SUM(F6:F17)</f>
        <v>8176.28</v>
      </c>
      <c r="G18" s="13">
        <f>SUM(G6:G14)</f>
        <v>0</v>
      </c>
      <c r="H18" s="13">
        <v>1918.35</v>
      </c>
      <c r="I18" s="13">
        <v>34047.949999999997</v>
      </c>
      <c r="J18" s="13">
        <f>SUM(J6:J17)</f>
        <v>29817.929999999997</v>
      </c>
      <c r="K18" s="13">
        <f>SUM(K6:K14)</f>
        <v>0</v>
      </c>
      <c r="L18" s="13">
        <f>SUM(L6:L17)</f>
        <v>29817.929999999997</v>
      </c>
      <c r="M18" s="19">
        <v>4230.0200000000004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13" max="13" width="9.28515625" bestFit="1" customWidth="1"/>
  </cols>
  <sheetData>
    <row r="1" spans="1:13">
      <c r="A1" s="68" t="s">
        <v>186</v>
      </c>
      <c r="B1" s="68"/>
      <c r="C1" s="68"/>
      <c r="D1" s="68"/>
      <c r="E1" s="68"/>
      <c r="F1" s="68" t="s">
        <v>77</v>
      </c>
      <c r="G1" s="68"/>
      <c r="H1" s="68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926.4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36</v>
      </c>
      <c r="M5" s="17" t="s">
        <v>16</v>
      </c>
    </row>
    <row r="6" spans="1:13">
      <c r="A6" s="13" t="s">
        <v>17</v>
      </c>
      <c r="B6" s="13">
        <v>7012.85</v>
      </c>
      <c r="C6" s="13"/>
      <c r="D6" s="13">
        <v>710.22</v>
      </c>
      <c r="E6" s="13"/>
      <c r="F6" s="19">
        <v>1809.67</v>
      </c>
      <c r="G6" s="13">
        <v>0</v>
      </c>
      <c r="H6" s="13">
        <v>648.48</v>
      </c>
      <c r="I6" s="13">
        <v>10181.219999999999</v>
      </c>
      <c r="J6" s="19">
        <v>3311</v>
      </c>
      <c r="K6" s="13"/>
      <c r="L6" s="19">
        <f>SUM(J6:K6)</f>
        <v>3311</v>
      </c>
      <c r="M6" s="19">
        <f>I6-L6</f>
        <v>6870.2199999999993</v>
      </c>
    </row>
    <row r="7" spans="1:13">
      <c r="A7" s="13" t="s">
        <v>18</v>
      </c>
      <c r="B7" s="13">
        <v>7012.85</v>
      </c>
      <c r="C7" s="13"/>
      <c r="D7" s="13">
        <v>550.62</v>
      </c>
      <c r="E7" s="13"/>
      <c r="F7" s="19">
        <v>1402.23</v>
      </c>
      <c r="G7" s="13">
        <f>G6</f>
        <v>0</v>
      </c>
      <c r="H7" s="13">
        <v>648.48</v>
      </c>
      <c r="I7" s="13">
        <f t="shared" ref="I7:I12" si="0">SUM(B7:H7)</f>
        <v>9614.18</v>
      </c>
      <c r="J7" s="19">
        <v>10881.43</v>
      </c>
      <c r="K7" s="13"/>
      <c r="L7" s="19">
        <f t="shared" ref="L7:L17" si="1">SUM(J7:K7)</f>
        <v>10881.43</v>
      </c>
      <c r="M7" s="19">
        <f t="shared" ref="M7:M12" si="2">I7-L7</f>
        <v>-1267.25</v>
      </c>
    </row>
    <row r="8" spans="1:13">
      <c r="A8" s="13" t="s">
        <v>19</v>
      </c>
      <c r="B8" s="13">
        <v>7012.85</v>
      </c>
      <c r="C8" s="13"/>
      <c r="D8" s="13">
        <v>1872.98</v>
      </c>
      <c r="E8" s="13"/>
      <c r="F8" s="19">
        <v>4762.1400000000003</v>
      </c>
      <c r="G8" s="13">
        <f>G6</f>
        <v>0</v>
      </c>
      <c r="H8" s="13">
        <v>648.48</v>
      </c>
      <c r="I8" s="13">
        <f t="shared" si="0"/>
        <v>14296.45</v>
      </c>
      <c r="J8" s="19">
        <v>17750.38</v>
      </c>
      <c r="K8" s="13"/>
      <c r="L8" s="19">
        <f t="shared" si="1"/>
        <v>17750.38</v>
      </c>
      <c r="M8" s="19">
        <f t="shared" si="2"/>
        <v>-3453.9300000000003</v>
      </c>
    </row>
    <row r="9" spans="1:13">
      <c r="A9" s="13" t="s">
        <v>20</v>
      </c>
      <c r="B9" s="13"/>
      <c r="C9" s="13"/>
      <c r="D9" s="13"/>
      <c r="E9" s="13"/>
      <c r="F9" s="19"/>
      <c r="G9" s="13">
        <f>G6</f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3">
        <f>G6</f>
        <v>0</v>
      </c>
      <c r="H10" s="13">
        <f t="shared" ref="H10:H17" si="3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3">
        <f>G6</f>
        <v>0</v>
      </c>
      <c r="H11" s="13">
        <f t="shared" si="3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3">
        <f t="shared" ref="G12:G17" si="4">G6</f>
        <v>0</v>
      </c>
      <c r="H12" s="13">
        <f t="shared" si="3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3">
        <f t="shared" si="4"/>
        <v>0</v>
      </c>
      <c r="H13" s="13">
        <f t="shared" si="3"/>
        <v>0</v>
      </c>
      <c r="I13" s="13"/>
      <c r="J13" s="19"/>
      <c r="K13" s="13"/>
      <c r="L13" s="19">
        <f t="shared" si="1"/>
        <v>0</v>
      </c>
      <c r="M13" s="19">
        <f>I14-L13</f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3">
        <f t="shared" si="4"/>
        <v>0</v>
      </c>
      <c r="H14" s="13">
        <f t="shared" si="3"/>
        <v>0</v>
      </c>
      <c r="I14" s="13"/>
      <c r="J14" s="19"/>
      <c r="K14" s="13"/>
      <c r="L14" s="19">
        <f t="shared" si="1"/>
        <v>0</v>
      </c>
      <c r="M14" s="19"/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3">
        <f t="shared" si="4"/>
        <v>0</v>
      </c>
      <c r="H15" s="13">
        <f t="shared" si="3"/>
        <v>0</v>
      </c>
      <c r="I15" s="13"/>
      <c r="J15" s="19"/>
      <c r="K15" s="13"/>
      <c r="L15" s="19">
        <f t="shared" si="1"/>
        <v>0</v>
      </c>
      <c r="M15" s="19"/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3">
        <f t="shared" si="4"/>
        <v>0</v>
      </c>
      <c r="H16" s="13">
        <f t="shared" si="3"/>
        <v>0</v>
      </c>
      <c r="I16" s="13"/>
      <c r="J16" s="19"/>
      <c r="K16" s="13"/>
      <c r="L16" s="19">
        <f t="shared" si="1"/>
        <v>0</v>
      </c>
      <c r="M16" s="19"/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3">
        <f t="shared" si="4"/>
        <v>0</v>
      </c>
      <c r="H17" s="13">
        <f t="shared" si="3"/>
        <v>0</v>
      </c>
      <c r="I17" s="13"/>
      <c r="J17" s="19"/>
      <c r="K17" s="13"/>
      <c r="L17" s="19">
        <f t="shared" si="1"/>
        <v>0</v>
      </c>
      <c r="M17" s="19"/>
    </row>
    <row r="18" spans="1:13">
      <c r="A18" s="21" t="s">
        <v>29</v>
      </c>
      <c r="B18" s="13">
        <v>21038.55</v>
      </c>
      <c r="C18" s="13">
        <f t="shared" ref="C18:K18" si="5">SUM(C6:C14)</f>
        <v>0</v>
      </c>
      <c r="D18" s="13">
        <f>SUM(D6:D17)</f>
        <v>3133.82</v>
      </c>
      <c r="E18" s="13">
        <f t="shared" si="5"/>
        <v>0</v>
      </c>
      <c r="F18" s="13">
        <f>SUM(F6:F17)</f>
        <v>7974.0400000000009</v>
      </c>
      <c r="G18" s="13">
        <f t="shared" si="5"/>
        <v>0</v>
      </c>
      <c r="H18" s="13">
        <v>1945.44</v>
      </c>
      <c r="I18" s="13">
        <v>34091.85</v>
      </c>
      <c r="J18" s="13">
        <v>31942.81</v>
      </c>
      <c r="K18" s="13">
        <f t="shared" si="5"/>
        <v>0</v>
      </c>
      <c r="L18" s="13">
        <f>SUM(L6:L17)</f>
        <v>31942.81</v>
      </c>
      <c r="M18" s="13">
        <v>2149.04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67" t="s">
        <v>186</v>
      </c>
      <c r="B1" s="67"/>
      <c r="C1" s="67"/>
      <c r="D1" s="67"/>
      <c r="E1" s="67"/>
      <c r="F1" s="67" t="s">
        <v>78</v>
      </c>
      <c r="G1" s="67"/>
      <c r="H1" s="67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837.15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6337.23</v>
      </c>
      <c r="C6" s="13"/>
      <c r="D6" s="13">
        <v>869.82</v>
      </c>
      <c r="E6" s="13"/>
      <c r="F6" s="19">
        <v>2215.11</v>
      </c>
      <c r="G6" s="13">
        <v>167.43</v>
      </c>
      <c r="H6" s="13">
        <v>586</v>
      </c>
      <c r="I6" s="13">
        <v>10175.59</v>
      </c>
      <c r="J6" s="19">
        <v>4147.07</v>
      </c>
      <c r="K6" s="13"/>
      <c r="L6" s="19">
        <f>SUM(J6:K6)</f>
        <v>4147.07</v>
      </c>
      <c r="M6" s="19">
        <f>I6-L6</f>
        <v>6028.52</v>
      </c>
    </row>
    <row r="7" spans="1:13">
      <c r="A7" s="13" t="s">
        <v>18</v>
      </c>
      <c r="B7" s="13">
        <v>6337.23</v>
      </c>
      <c r="C7" s="13"/>
      <c r="D7" s="13">
        <v>944.3</v>
      </c>
      <c r="E7" s="13"/>
      <c r="F7" s="19">
        <v>2381.98</v>
      </c>
      <c r="G7" s="13">
        <v>167.43</v>
      </c>
      <c r="H7" s="13">
        <v>586</v>
      </c>
      <c r="I7" s="13">
        <f t="shared" ref="I7:I13" si="0">SUM(B7:H7)</f>
        <v>10416.94</v>
      </c>
      <c r="J7" s="19">
        <v>13148.6</v>
      </c>
      <c r="K7" s="13"/>
      <c r="L7" s="19">
        <f t="shared" ref="L7:L17" si="1">SUM(J7:K7)</f>
        <v>13148.6</v>
      </c>
      <c r="M7" s="19">
        <f t="shared" ref="M7:M17" si="2">I7-L7</f>
        <v>-2731.66</v>
      </c>
    </row>
    <row r="8" spans="1:13">
      <c r="A8" s="13" t="s">
        <v>19</v>
      </c>
      <c r="B8" s="13">
        <v>6337.23</v>
      </c>
      <c r="C8" s="13"/>
      <c r="D8" s="13">
        <v>1042.72</v>
      </c>
      <c r="E8" s="13"/>
      <c r="F8" s="19">
        <v>2438.65</v>
      </c>
      <c r="G8" s="13">
        <v>167.43</v>
      </c>
      <c r="H8" s="13">
        <v>586</v>
      </c>
      <c r="I8" s="13">
        <f t="shared" si="0"/>
        <v>10572.03</v>
      </c>
      <c r="J8" s="19">
        <v>8045.15</v>
      </c>
      <c r="K8" s="13"/>
      <c r="L8" s="19">
        <f t="shared" si="1"/>
        <v>8045.15</v>
      </c>
      <c r="M8" s="19">
        <f t="shared" si="2"/>
        <v>2526.880000000001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3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>G13</f>
        <v>0</v>
      </c>
      <c r="H14" s="13"/>
      <c r="I14" s="13">
        <f>SUM(B14:H14)</f>
        <v>0</v>
      </c>
      <c r="J14" s="13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/>
      <c r="I15" s="13">
        <f>SUM(B15:H15)</f>
        <v>0</v>
      </c>
      <c r="J15" s="13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>G13</f>
        <v>0</v>
      </c>
      <c r="H16" s="13"/>
      <c r="I16" s="13">
        <f>SUM(B16:H16)</f>
        <v>0</v>
      </c>
      <c r="J16" s="13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>G14</f>
        <v>0</v>
      </c>
      <c r="H17" s="13"/>
      <c r="I17" s="13">
        <f>SUM(B17:H17)</f>
        <v>0</v>
      </c>
      <c r="J17" s="13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19011.689999999999</v>
      </c>
      <c r="C18" s="13">
        <f>SUM(C6:C12)</f>
        <v>0</v>
      </c>
      <c r="D18" s="13">
        <f>SUM(D6:D17)</f>
        <v>2856.84</v>
      </c>
      <c r="E18" s="13">
        <f>SUM(E6:E12)</f>
        <v>0</v>
      </c>
      <c r="F18" s="13">
        <v>7035.74</v>
      </c>
      <c r="G18" s="13">
        <v>502.29</v>
      </c>
      <c r="H18" s="13">
        <v>1758</v>
      </c>
      <c r="I18" s="13">
        <f>SUM(I6:I16)</f>
        <v>31164.559999999998</v>
      </c>
      <c r="J18" s="19">
        <v>25340.82</v>
      </c>
      <c r="K18" s="13">
        <f>SUM(K6:K12)</f>
        <v>0</v>
      </c>
      <c r="L18" s="19">
        <v>25340.82</v>
      </c>
      <c r="M18" s="19">
        <v>5823.74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67" t="s">
        <v>186</v>
      </c>
      <c r="B1" s="67"/>
      <c r="C1" s="67"/>
      <c r="D1" s="67"/>
      <c r="E1" s="67"/>
      <c r="F1" s="67" t="s">
        <v>79</v>
      </c>
      <c r="G1" s="67"/>
      <c r="H1" s="67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834.9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6320.19</v>
      </c>
      <c r="C6" s="13"/>
      <c r="D6" s="13">
        <v>521.36</v>
      </c>
      <c r="E6" s="13"/>
      <c r="F6" s="19">
        <v>1327.71</v>
      </c>
      <c r="G6" s="13">
        <v>166.98</v>
      </c>
      <c r="H6" s="13">
        <v>584.42999999999995</v>
      </c>
      <c r="I6" s="13">
        <v>8920.67</v>
      </c>
      <c r="J6" s="19">
        <v>4359.01</v>
      </c>
      <c r="K6" s="13"/>
      <c r="L6" s="19">
        <f>SUM(J6:K6)</f>
        <v>4359.01</v>
      </c>
      <c r="M6" s="19">
        <f>I6-L6</f>
        <v>4561.66</v>
      </c>
    </row>
    <row r="7" spans="1:13">
      <c r="A7" s="13" t="s">
        <v>18</v>
      </c>
      <c r="B7" s="13">
        <v>6320.19</v>
      </c>
      <c r="C7" s="13"/>
      <c r="D7" s="13">
        <v>747.46</v>
      </c>
      <c r="E7" s="13"/>
      <c r="F7" s="19">
        <v>2127.04</v>
      </c>
      <c r="G7" s="13">
        <v>166.98</v>
      </c>
      <c r="H7" s="13">
        <v>584.42999999999995</v>
      </c>
      <c r="I7" s="13">
        <f t="shared" ref="I7:I17" si="0">SUM(B7:H7)</f>
        <v>9946.0999999999985</v>
      </c>
      <c r="J7" s="19">
        <v>7470.6</v>
      </c>
      <c r="K7" s="13"/>
      <c r="L7" s="19">
        <f t="shared" ref="L7:L17" si="1">SUM(J7:K7)</f>
        <v>7470.6</v>
      </c>
      <c r="M7" s="19">
        <f t="shared" ref="M7:M17" si="2">I7-L7</f>
        <v>2475.4999999999982</v>
      </c>
    </row>
    <row r="8" spans="1:13">
      <c r="A8" s="13" t="s">
        <v>19</v>
      </c>
      <c r="B8" s="13">
        <v>6320.19</v>
      </c>
      <c r="C8" s="13"/>
      <c r="D8" s="13">
        <v>694.26</v>
      </c>
      <c r="E8" s="13"/>
      <c r="F8" s="19">
        <v>1768.02</v>
      </c>
      <c r="G8" s="13">
        <v>166.98</v>
      </c>
      <c r="H8" s="13">
        <v>584.42999999999995</v>
      </c>
      <c r="I8" s="13">
        <f t="shared" si="0"/>
        <v>9533.8799999999992</v>
      </c>
      <c r="J8" s="19">
        <v>4683.6400000000003</v>
      </c>
      <c r="K8" s="13"/>
      <c r="L8" s="19">
        <f t="shared" si="1"/>
        <v>4683.6400000000003</v>
      </c>
      <c r="M8" s="19">
        <f t="shared" si="2"/>
        <v>4850.2399999999989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>
        <f>H14</f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>G15</f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>G16</f>
        <v>0</v>
      </c>
      <c r="H17" s="13">
        <f>H15</f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18960.57</v>
      </c>
      <c r="C18" s="13">
        <f>SUM(C6:C14)</f>
        <v>0</v>
      </c>
      <c r="D18" s="13">
        <v>1963.08</v>
      </c>
      <c r="E18" s="13"/>
      <c r="F18" s="13">
        <v>5222.7700000000004</v>
      </c>
      <c r="G18" s="13">
        <v>500.94</v>
      </c>
      <c r="H18" s="13">
        <v>1753.29</v>
      </c>
      <c r="I18" s="13">
        <v>28400.65</v>
      </c>
      <c r="J18" s="13">
        <v>16513.25</v>
      </c>
      <c r="K18" s="13">
        <f>SUM(K6:K14)</f>
        <v>0</v>
      </c>
      <c r="L18" s="13">
        <f>SUM(L6:L17)</f>
        <v>16513.25</v>
      </c>
      <c r="M18" s="13">
        <f>SUM(M6:M17)</f>
        <v>11887.399999999998</v>
      </c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22"/>
      <c r="K19" s="11"/>
      <c r="L19" s="11"/>
      <c r="M19" s="1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cols>
    <col min="10" max="10" width="9.5703125" bestFit="1" customWidth="1"/>
  </cols>
  <sheetData>
    <row r="1" spans="1:13">
      <c r="A1" s="68" t="s">
        <v>186</v>
      </c>
      <c r="B1" s="68"/>
      <c r="C1" s="68"/>
      <c r="D1" s="68"/>
      <c r="E1" s="68"/>
      <c r="F1" s="68" t="s">
        <v>35</v>
      </c>
      <c r="G1" s="68"/>
      <c r="H1" s="68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802.6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187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36</v>
      </c>
      <c r="M5" s="17" t="s">
        <v>16</v>
      </c>
    </row>
    <row r="6" spans="1:13">
      <c r="A6" s="13" t="s">
        <v>17</v>
      </c>
      <c r="B6" s="13">
        <v>6075.68</v>
      </c>
      <c r="C6" s="13"/>
      <c r="D6" s="13">
        <v>1235.56</v>
      </c>
      <c r="E6" s="13"/>
      <c r="F6" s="19">
        <v>3088.97</v>
      </c>
      <c r="G6" s="13">
        <v>160.52000000000001</v>
      </c>
      <c r="H6" s="13">
        <v>561.82000000000005</v>
      </c>
      <c r="I6" s="13">
        <v>11122.55</v>
      </c>
      <c r="J6" s="19">
        <v>2012</v>
      </c>
      <c r="K6" s="13"/>
      <c r="L6" s="19">
        <f>SUM(J6:K6)</f>
        <v>2012</v>
      </c>
      <c r="M6" s="19">
        <f>I6-L6</f>
        <v>9110.5499999999993</v>
      </c>
    </row>
    <row r="7" spans="1:13">
      <c r="A7" s="13" t="s">
        <v>18</v>
      </c>
      <c r="B7" s="13">
        <v>6075.68</v>
      </c>
      <c r="C7" s="13"/>
      <c r="D7" s="13">
        <v>1345.96</v>
      </c>
      <c r="E7" s="13"/>
      <c r="F7" s="19">
        <v>3427.67</v>
      </c>
      <c r="G7" s="13">
        <v>160.52000000000001</v>
      </c>
      <c r="H7" s="13">
        <v>561.82000000000005</v>
      </c>
      <c r="I7" s="13">
        <v>11571.65</v>
      </c>
      <c r="J7" s="19">
        <v>9012.3799999999992</v>
      </c>
      <c r="K7" s="13"/>
      <c r="L7" s="19">
        <f t="shared" ref="L7:L17" si="0">SUM(J7:K7)</f>
        <v>9012.3799999999992</v>
      </c>
      <c r="M7" s="19">
        <f t="shared" ref="M7:M16" si="1">I7-L7</f>
        <v>2559.2700000000004</v>
      </c>
    </row>
    <row r="8" spans="1:13">
      <c r="A8" s="13" t="s">
        <v>19</v>
      </c>
      <c r="B8" s="13">
        <v>6075.68</v>
      </c>
      <c r="C8" s="13"/>
      <c r="D8" s="13">
        <v>1345.94</v>
      </c>
      <c r="E8" s="13"/>
      <c r="F8" s="19">
        <v>3427.65</v>
      </c>
      <c r="G8" s="13">
        <v>160.52000000000001</v>
      </c>
      <c r="H8" s="13">
        <v>561.82000000000005</v>
      </c>
      <c r="I8" s="13">
        <v>11271.61</v>
      </c>
      <c r="J8" s="19">
        <v>8265</v>
      </c>
      <c r="K8" s="13"/>
      <c r="L8" s="19">
        <f t="shared" si="0"/>
        <v>8265</v>
      </c>
      <c r="M8" s="19">
        <f t="shared" si="1"/>
        <v>3006.6100000000006</v>
      </c>
    </row>
    <row r="9" spans="1:13">
      <c r="A9" s="13" t="s">
        <v>20</v>
      </c>
      <c r="B9" s="13"/>
      <c r="C9" s="13"/>
      <c r="D9" s="13"/>
      <c r="E9" s="13"/>
      <c r="F9" s="19"/>
      <c r="G9" s="23"/>
      <c r="H9" s="23"/>
      <c r="I9" s="13"/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23"/>
      <c r="H10" s="23">
        <f t="shared" ref="G10:H14" si="2">H9</f>
        <v>0</v>
      </c>
      <c r="I10" s="13"/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23">
        <f t="shared" si="2"/>
        <v>0</v>
      </c>
      <c r="H11" s="23">
        <f t="shared" si="2"/>
        <v>0</v>
      </c>
      <c r="I11" s="13"/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23">
        <f t="shared" si="2"/>
        <v>0</v>
      </c>
      <c r="H12" s="23">
        <f t="shared" si="2"/>
        <v>0</v>
      </c>
      <c r="I12" s="13"/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23">
        <f t="shared" si="2"/>
        <v>0</v>
      </c>
      <c r="H13" s="23">
        <f t="shared" si="2"/>
        <v>0</v>
      </c>
      <c r="I13" s="13"/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23">
        <f t="shared" si="2"/>
        <v>0</v>
      </c>
      <c r="H14" s="23">
        <f t="shared" si="2"/>
        <v>0</v>
      </c>
      <c r="I14" s="13"/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/>
      <c r="C15" s="13"/>
      <c r="D15" s="13"/>
      <c r="E15" s="13"/>
      <c r="F15" s="19"/>
      <c r="G15" s="23">
        <f t="shared" ref="G15:H17" si="3">G14</f>
        <v>0</v>
      </c>
      <c r="H15" s="23">
        <f t="shared" si="3"/>
        <v>0</v>
      </c>
      <c r="I15" s="13"/>
      <c r="J15" s="19"/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/>
      <c r="D16" s="13"/>
      <c r="E16" s="13"/>
      <c r="F16" s="19"/>
      <c r="G16" s="23">
        <f t="shared" si="3"/>
        <v>0</v>
      </c>
      <c r="H16" s="23">
        <f t="shared" si="3"/>
        <v>0</v>
      </c>
      <c r="I16" s="13"/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/>
      <c r="C17" s="13"/>
      <c r="D17" s="13"/>
      <c r="E17" s="13"/>
      <c r="F17" s="19"/>
      <c r="G17" s="23">
        <f t="shared" si="3"/>
        <v>0</v>
      </c>
      <c r="H17" s="23">
        <f t="shared" si="3"/>
        <v>0</v>
      </c>
      <c r="I17" s="13"/>
      <c r="J17" s="19"/>
      <c r="K17" s="13"/>
      <c r="L17" s="19">
        <f t="shared" si="0"/>
        <v>0</v>
      </c>
      <c r="M17" s="19"/>
    </row>
    <row r="18" spans="1:13">
      <c r="A18" s="21" t="s">
        <v>29</v>
      </c>
      <c r="B18" s="13">
        <v>18227.04</v>
      </c>
      <c r="C18" s="13"/>
      <c r="D18" s="13">
        <v>3927.46</v>
      </c>
      <c r="E18" s="13">
        <f>SUM(E6:E12)</f>
        <v>0</v>
      </c>
      <c r="F18" s="13">
        <f>SUM(F6:F17)</f>
        <v>9944.2899999999991</v>
      </c>
      <c r="G18" s="13">
        <v>481.56</v>
      </c>
      <c r="H18" s="13">
        <v>1685.46</v>
      </c>
      <c r="I18" s="13">
        <v>33965.81</v>
      </c>
      <c r="J18" s="19">
        <v>19289.38</v>
      </c>
      <c r="K18" s="13">
        <f>SUM(K6:K12)</f>
        <v>0</v>
      </c>
      <c r="L18" s="13">
        <f>SUM(L6:L17)</f>
        <v>19289.379999999997</v>
      </c>
      <c r="M18" s="13">
        <v>14676.43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67" t="s">
        <v>186</v>
      </c>
      <c r="B1" s="67"/>
      <c r="C1" s="67"/>
      <c r="D1" s="67"/>
      <c r="E1" s="67"/>
      <c r="F1" s="67" t="s">
        <v>80</v>
      </c>
      <c r="G1" s="67"/>
      <c r="H1" s="67"/>
    </row>
    <row r="3" spans="1:13">
      <c r="A3" s="12" t="s">
        <v>2</v>
      </c>
      <c r="B3" s="12"/>
      <c r="C3" s="12" t="s">
        <v>3</v>
      </c>
      <c r="D3" s="12">
        <v>590.6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4470.84</v>
      </c>
      <c r="C6" s="13"/>
      <c r="D6" s="13">
        <v>574.55999999999995</v>
      </c>
      <c r="E6" s="13"/>
      <c r="F6" s="19">
        <v>1463.19</v>
      </c>
      <c r="G6" s="13">
        <v>118.12</v>
      </c>
      <c r="H6" s="13">
        <v>413.42</v>
      </c>
      <c r="I6" s="13">
        <v>7040.13</v>
      </c>
      <c r="J6" s="19">
        <v>5308</v>
      </c>
      <c r="K6" s="13"/>
      <c r="L6" s="19">
        <f>SUM(J6:K6)</f>
        <v>5308</v>
      </c>
      <c r="M6" s="19">
        <f>I6-L6</f>
        <v>1732.13</v>
      </c>
    </row>
    <row r="7" spans="1:13">
      <c r="A7" s="13" t="s">
        <v>18</v>
      </c>
      <c r="B7" s="13">
        <v>4470.84</v>
      </c>
      <c r="C7" s="13"/>
      <c r="D7" s="13">
        <v>361.76</v>
      </c>
      <c r="E7" s="13"/>
      <c r="F7" s="19">
        <v>907.72</v>
      </c>
      <c r="G7" s="13">
        <v>119.12</v>
      </c>
      <c r="H7" s="13">
        <v>413.42</v>
      </c>
      <c r="I7" s="13">
        <f t="shared" ref="I7:I12" si="0">SUM(B7:H7)</f>
        <v>6272.8600000000006</v>
      </c>
      <c r="J7" s="19">
        <v>4051</v>
      </c>
      <c r="K7" s="13"/>
      <c r="L7" s="19">
        <f t="shared" ref="L7:L17" si="1">SUM(J7:K7)</f>
        <v>4051</v>
      </c>
      <c r="M7" s="19">
        <f t="shared" ref="M7:M17" si="2">I7-L7</f>
        <v>2221.8600000000006</v>
      </c>
    </row>
    <row r="8" spans="1:13">
      <c r="A8" s="13" t="s">
        <v>19</v>
      </c>
      <c r="B8" s="13">
        <v>4470.84</v>
      </c>
      <c r="C8" s="13"/>
      <c r="D8" s="13">
        <v>827.26</v>
      </c>
      <c r="E8" s="13"/>
      <c r="F8" s="19">
        <v>2106.7199999999998</v>
      </c>
      <c r="G8" s="13">
        <v>119.12</v>
      </c>
      <c r="H8" s="13">
        <v>413.42</v>
      </c>
      <c r="I8" s="13">
        <f t="shared" si="0"/>
        <v>7937.36</v>
      </c>
      <c r="J8" s="19">
        <v>9477</v>
      </c>
      <c r="K8" s="13"/>
      <c r="L8" s="19">
        <f t="shared" si="1"/>
        <v>9477</v>
      </c>
      <c r="M8" s="19">
        <f t="shared" si="2"/>
        <v>-1539.6400000000003</v>
      </c>
    </row>
    <row r="9" spans="1:13">
      <c r="A9" s="13" t="s">
        <v>20</v>
      </c>
      <c r="B9" s="13"/>
      <c r="C9" s="13"/>
      <c r="D9" s="13"/>
      <c r="E9" s="13"/>
      <c r="F9" s="19"/>
      <c r="G9" s="13"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v>0</v>
      </c>
      <c r="H10" s="13">
        <f t="shared" ref="H10:H16" si="4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>
        <v>0</v>
      </c>
      <c r="F11" s="19"/>
      <c r="G11" s="13"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>
        <v>0</v>
      </c>
      <c r="F12" s="19"/>
      <c r="G12" s="13"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v>0</v>
      </c>
      <c r="H13" s="13">
        <f t="shared" si="4"/>
        <v>0</v>
      </c>
      <c r="I13" s="13"/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v>0</v>
      </c>
      <c r="H14" s="13">
        <f t="shared" si="4"/>
        <v>0</v>
      </c>
      <c r="I14" s="13"/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v>0</v>
      </c>
      <c r="H15" s="13">
        <f t="shared" si="4"/>
        <v>0</v>
      </c>
      <c r="I15" s="13"/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v>0</v>
      </c>
      <c r="H16" s="13">
        <f t="shared" si="4"/>
        <v>0</v>
      </c>
      <c r="I16" s="13"/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/>
      <c r="H17" s="13"/>
      <c r="I17" s="13"/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13412.52</v>
      </c>
      <c r="C18" s="13">
        <f t="shared" ref="C18:K18" si="5">SUM(C6:C13)</f>
        <v>0</v>
      </c>
      <c r="D18" s="13">
        <f>SUM(D6:D17)</f>
        <v>1763.58</v>
      </c>
      <c r="E18" s="13">
        <f t="shared" si="5"/>
        <v>0</v>
      </c>
      <c r="F18" s="13">
        <v>4477.63</v>
      </c>
      <c r="G18" s="13">
        <f t="shared" si="5"/>
        <v>356.36</v>
      </c>
      <c r="H18" s="13">
        <v>1240.26</v>
      </c>
      <c r="I18" s="13">
        <v>21250.35</v>
      </c>
      <c r="J18" s="13">
        <f>SUM(J6:J17)</f>
        <v>18836</v>
      </c>
      <c r="K18" s="13">
        <f t="shared" si="5"/>
        <v>0</v>
      </c>
      <c r="L18" s="13">
        <f>SUM(L6:L17)</f>
        <v>18836</v>
      </c>
      <c r="M18" s="13">
        <f>SUM(M6:M17)</f>
        <v>2414.3500000000004</v>
      </c>
    </row>
    <row r="19" spans="1:13">
      <c r="J19" s="30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66" t="s">
        <v>194</v>
      </c>
      <c r="B1" s="66"/>
      <c r="C1" s="66"/>
      <c r="D1" s="66"/>
      <c r="E1" s="66"/>
      <c r="F1" s="66" t="s">
        <v>81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 t="s">
        <v>82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0</v>
      </c>
      <c r="C6" s="3"/>
      <c r="D6" s="3">
        <v>430.92</v>
      </c>
      <c r="E6" s="3"/>
      <c r="F6" s="8">
        <v>0</v>
      </c>
      <c r="G6" s="3">
        <v>0</v>
      </c>
      <c r="H6" s="3">
        <v>202.09</v>
      </c>
      <c r="I6" s="3">
        <v>633.01</v>
      </c>
      <c r="J6" s="8">
        <v>0</v>
      </c>
      <c r="K6" s="3"/>
      <c r="L6" s="8">
        <v>0</v>
      </c>
      <c r="M6" s="8">
        <v>633.01</v>
      </c>
    </row>
    <row r="7" spans="1:13">
      <c r="A7" s="3" t="s">
        <v>18</v>
      </c>
      <c r="B7" s="3">
        <f>B6</f>
        <v>0</v>
      </c>
      <c r="C7" s="3"/>
      <c r="D7" s="3">
        <v>891.1</v>
      </c>
      <c r="E7" s="3"/>
      <c r="F7" s="3">
        <v>0</v>
      </c>
      <c r="G7" s="9">
        <f t="shared" ref="G7:H13" si="0">G6</f>
        <v>0</v>
      </c>
      <c r="H7" s="9">
        <v>202.09</v>
      </c>
      <c r="I7" s="3">
        <f t="shared" ref="I7:I12" si="1">SUM(B7:H7)</f>
        <v>1093.19</v>
      </c>
      <c r="J7" s="8">
        <v>1315</v>
      </c>
      <c r="K7" s="3"/>
      <c r="L7" s="8">
        <f t="shared" ref="L7:L17" si="2">SUM(J7:K7)</f>
        <v>1315</v>
      </c>
      <c r="M7" s="8">
        <f t="shared" ref="M7:M12" si="3">I7-L7</f>
        <v>-221.80999999999995</v>
      </c>
    </row>
    <row r="8" spans="1:13">
      <c r="A8" s="3" t="s">
        <v>19</v>
      </c>
      <c r="B8" s="3">
        <f>B6</f>
        <v>0</v>
      </c>
      <c r="C8" s="3"/>
      <c r="D8" s="3">
        <v>484.12</v>
      </c>
      <c r="E8" s="3"/>
      <c r="F8" s="3">
        <v>0</v>
      </c>
      <c r="G8" s="9">
        <f t="shared" si="0"/>
        <v>0</v>
      </c>
      <c r="H8" s="9">
        <v>205.08</v>
      </c>
      <c r="I8" s="3">
        <f t="shared" si="1"/>
        <v>689.2</v>
      </c>
      <c r="J8" s="8">
        <v>1163</v>
      </c>
      <c r="K8" s="3"/>
      <c r="L8" s="8">
        <f t="shared" si="2"/>
        <v>1163</v>
      </c>
      <c r="M8" s="8">
        <f t="shared" si="3"/>
        <v>-473.79999999999995</v>
      </c>
    </row>
    <row r="9" spans="1:13">
      <c r="A9" s="3" t="s">
        <v>20</v>
      </c>
      <c r="B9" s="3">
        <f>B6</f>
        <v>0</v>
      </c>
      <c r="C9" s="3"/>
      <c r="D9" s="3"/>
      <c r="E9" s="3"/>
      <c r="F9" s="3">
        <v>0</v>
      </c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>
        <f>B6</f>
        <v>0</v>
      </c>
      <c r="C10" s="3"/>
      <c r="D10" s="3"/>
      <c r="E10" s="3"/>
      <c r="F10" s="8">
        <v>0</v>
      </c>
      <c r="G10" s="9">
        <f t="shared" si="0"/>
        <v>0</v>
      </c>
      <c r="H10" s="9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>
        <f>B6</f>
        <v>0</v>
      </c>
      <c r="C11" s="3"/>
      <c r="D11" s="3"/>
      <c r="E11" s="3"/>
      <c r="F11" s="8">
        <v>0</v>
      </c>
      <c r="G11" s="9">
        <f t="shared" si="0"/>
        <v>0</v>
      </c>
      <c r="H11" s="9">
        <f t="shared" si="0"/>
        <v>0</v>
      </c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>
        <f>B6</f>
        <v>0</v>
      </c>
      <c r="C12" s="3"/>
      <c r="D12" s="3"/>
      <c r="E12" s="3"/>
      <c r="F12" s="8">
        <v>0</v>
      </c>
      <c r="G12" s="9">
        <f t="shared" si="0"/>
        <v>0</v>
      </c>
      <c r="H12" s="9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>
        <f>B7</f>
        <v>0</v>
      </c>
      <c r="C13" s="3"/>
      <c r="D13" s="3"/>
      <c r="E13" s="3"/>
      <c r="F13" s="8">
        <v>0</v>
      </c>
      <c r="G13" s="9">
        <f t="shared" si="0"/>
        <v>0</v>
      </c>
      <c r="H13" s="9">
        <f t="shared" si="0"/>
        <v>0</v>
      </c>
      <c r="I13" s="3"/>
      <c r="J13" s="8"/>
      <c r="K13" s="3"/>
      <c r="L13" s="8">
        <f t="shared" si="2"/>
        <v>0</v>
      </c>
      <c r="M13" s="8"/>
    </row>
    <row r="14" spans="1:13">
      <c r="A14" s="3" t="s">
        <v>25</v>
      </c>
      <c r="B14" s="3">
        <f>B8</f>
        <v>0</v>
      </c>
      <c r="C14" s="3"/>
      <c r="D14" s="3"/>
      <c r="E14" s="3"/>
      <c r="F14" s="8">
        <v>0</v>
      </c>
      <c r="G14" s="9">
        <f>G13</f>
        <v>0</v>
      </c>
      <c r="H14" s="9"/>
      <c r="I14" s="3"/>
      <c r="J14" s="8"/>
      <c r="K14" s="3"/>
      <c r="L14" s="8">
        <f t="shared" si="2"/>
        <v>0</v>
      </c>
      <c r="M14" s="8"/>
    </row>
    <row r="15" spans="1:13">
      <c r="A15" s="3" t="s">
        <v>26</v>
      </c>
      <c r="B15" s="3">
        <f>B9</f>
        <v>0</v>
      </c>
      <c r="C15" s="3"/>
      <c r="D15" s="3"/>
      <c r="E15" s="3"/>
      <c r="F15" s="8">
        <v>0</v>
      </c>
      <c r="G15" s="9">
        <f>G14</f>
        <v>0</v>
      </c>
      <c r="H15" s="9"/>
      <c r="I15" s="3"/>
      <c r="J15" s="8"/>
      <c r="K15" s="3"/>
      <c r="L15" s="8">
        <f t="shared" si="2"/>
        <v>0</v>
      </c>
      <c r="M15" s="8"/>
    </row>
    <row r="16" spans="1:13">
      <c r="A16" s="3" t="s">
        <v>27</v>
      </c>
      <c r="B16" s="3">
        <v>0</v>
      </c>
      <c r="C16" s="3"/>
      <c r="D16" s="3"/>
      <c r="E16" s="3"/>
      <c r="F16" s="8">
        <v>0</v>
      </c>
      <c r="G16" s="9">
        <f>G15</f>
        <v>0</v>
      </c>
      <c r="H16" s="9"/>
      <c r="I16" s="3"/>
      <c r="J16" s="8"/>
      <c r="K16" s="3"/>
      <c r="L16" s="8">
        <f t="shared" si="2"/>
        <v>0</v>
      </c>
      <c r="M16" s="8"/>
    </row>
    <row r="17" spans="1:13">
      <c r="A17" s="3" t="s">
        <v>28</v>
      </c>
      <c r="B17" s="3">
        <v>0</v>
      </c>
      <c r="C17" s="3"/>
      <c r="D17" s="3"/>
      <c r="E17" s="3"/>
      <c r="F17" s="8">
        <v>0</v>
      </c>
      <c r="G17" s="9">
        <f>G16</f>
        <v>0</v>
      </c>
      <c r="H17" s="9"/>
      <c r="I17" s="3"/>
      <c r="J17" s="8"/>
      <c r="K17" s="3"/>
      <c r="L17" s="8">
        <f t="shared" si="2"/>
        <v>0</v>
      </c>
      <c r="M17" s="8"/>
    </row>
    <row r="18" spans="1:13">
      <c r="A18" s="10" t="s">
        <v>29</v>
      </c>
      <c r="B18" s="3">
        <f>SUM(B6:B14)</f>
        <v>0</v>
      </c>
      <c r="C18" s="3">
        <f t="shared" ref="C18:K18" si="4">SUM(C6:C14)</f>
        <v>0</v>
      </c>
      <c r="D18" s="3">
        <f>SUM(D6:D17)</f>
        <v>1806.1399999999999</v>
      </c>
      <c r="E18" s="3">
        <f t="shared" si="4"/>
        <v>0</v>
      </c>
      <c r="F18" s="3">
        <f t="shared" si="4"/>
        <v>0</v>
      </c>
      <c r="G18" s="3">
        <f t="shared" si="4"/>
        <v>0</v>
      </c>
      <c r="H18" s="3">
        <v>609.26</v>
      </c>
      <c r="I18" s="3">
        <v>2415.4</v>
      </c>
      <c r="J18" s="3">
        <v>2478</v>
      </c>
      <c r="K18" s="3">
        <f t="shared" si="4"/>
        <v>0</v>
      </c>
      <c r="L18" s="3">
        <f>SUM(L6:L17)</f>
        <v>2478</v>
      </c>
      <c r="M18" s="3">
        <v>-62.6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M6" sqref="M6:M8"/>
    </sheetView>
  </sheetViews>
  <sheetFormatPr defaultRowHeight="15"/>
  <sheetData>
    <row r="1" spans="1:14">
      <c r="A1" s="67" t="s">
        <v>186</v>
      </c>
      <c r="B1" s="67"/>
      <c r="C1" s="67"/>
      <c r="D1" s="67"/>
      <c r="E1" s="67"/>
      <c r="F1" s="66" t="s">
        <v>83</v>
      </c>
      <c r="G1" s="66"/>
      <c r="H1" s="66"/>
    </row>
    <row r="2" spans="1:1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>
      <c r="A3" s="12" t="s">
        <v>2</v>
      </c>
      <c r="B3" s="12"/>
      <c r="C3" s="12" t="s">
        <v>3</v>
      </c>
      <c r="D3" s="12">
        <v>986.01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38</v>
      </c>
      <c r="J5" s="16" t="s">
        <v>14</v>
      </c>
      <c r="K5" s="16"/>
      <c r="L5" s="16" t="s">
        <v>15</v>
      </c>
      <c r="M5" s="17" t="s">
        <v>16</v>
      </c>
    </row>
    <row r="6" spans="1:14">
      <c r="A6" s="13" t="s">
        <v>17</v>
      </c>
      <c r="B6" s="13">
        <v>7343.66</v>
      </c>
      <c r="C6" s="13"/>
      <c r="D6" s="13">
        <v>750.12</v>
      </c>
      <c r="E6" s="13"/>
      <c r="F6" s="19">
        <v>1774.8</v>
      </c>
      <c r="G6" s="13">
        <v>0</v>
      </c>
      <c r="H6" s="13">
        <v>692.59</v>
      </c>
      <c r="I6" s="13">
        <v>10561.17</v>
      </c>
      <c r="J6" s="19">
        <v>7571.06</v>
      </c>
      <c r="K6" s="13"/>
      <c r="L6" s="19">
        <f>SUM(J6:K6)</f>
        <v>7571.06</v>
      </c>
      <c r="M6" s="19">
        <f>I6-L6</f>
        <v>2990.1099999999997</v>
      </c>
    </row>
    <row r="7" spans="1:14">
      <c r="A7" s="13" t="s">
        <v>18</v>
      </c>
      <c r="B7" s="13">
        <v>7343.66</v>
      </c>
      <c r="C7" s="13"/>
      <c r="D7" s="13">
        <v>763.42</v>
      </c>
      <c r="E7" s="13"/>
      <c r="F7" s="19">
        <v>1944.15</v>
      </c>
      <c r="G7" s="13">
        <f>G6</f>
        <v>0</v>
      </c>
      <c r="H7" s="13">
        <v>692.59</v>
      </c>
      <c r="I7" s="13">
        <f t="shared" ref="I7:I17" si="0">SUM(B7:H7)</f>
        <v>10743.82</v>
      </c>
      <c r="J7" s="19">
        <v>12241.36</v>
      </c>
      <c r="K7" s="13"/>
      <c r="L7" s="19">
        <f t="shared" ref="L7:L13" si="1">SUM(J7:K7)</f>
        <v>12241.36</v>
      </c>
      <c r="M7" s="19">
        <f t="shared" ref="M7:M18" si="2">I7-L7</f>
        <v>-1497.5400000000009</v>
      </c>
    </row>
    <row r="8" spans="1:14">
      <c r="A8" s="13" t="s">
        <v>19</v>
      </c>
      <c r="B8" s="13">
        <v>7343.66</v>
      </c>
      <c r="C8" s="13"/>
      <c r="D8" s="13">
        <v>1005.48</v>
      </c>
      <c r="E8" s="13"/>
      <c r="F8" s="19">
        <v>2926.38</v>
      </c>
      <c r="G8" s="13">
        <f>G7</f>
        <v>0</v>
      </c>
      <c r="H8" s="13">
        <v>692.59</v>
      </c>
      <c r="I8" s="13">
        <f t="shared" si="0"/>
        <v>11968.11</v>
      </c>
      <c r="J8" s="19">
        <v>18424.97</v>
      </c>
      <c r="K8" s="13"/>
      <c r="L8" s="19">
        <f t="shared" si="1"/>
        <v>18424.97</v>
      </c>
      <c r="M8" s="19">
        <f t="shared" si="2"/>
        <v>-6456.8600000000006</v>
      </c>
    </row>
    <row r="9" spans="1:14">
      <c r="A9" s="13" t="s">
        <v>20</v>
      </c>
      <c r="B9" s="13"/>
      <c r="C9" s="13"/>
      <c r="D9" s="13"/>
      <c r="E9" s="13"/>
      <c r="F9" s="19"/>
      <c r="G9" s="13">
        <f>G8</f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4">
      <c r="A10" s="13" t="s">
        <v>21</v>
      </c>
      <c r="B10" s="13"/>
      <c r="C10" s="13"/>
      <c r="D10" s="13"/>
      <c r="E10" s="13"/>
      <c r="F10" s="19"/>
      <c r="G10" s="13">
        <f>G9</f>
        <v>0</v>
      </c>
      <c r="H10" s="13"/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4">
      <c r="A11" s="13" t="s">
        <v>22</v>
      </c>
      <c r="B11" s="13"/>
      <c r="C11" s="13"/>
      <c r="D11" s="13"/>
      <c r="E11" s="13"/>
      <c r="F11" s="19"/>
      <c r="G11" s="13">
        <f>G10</f>
        <v>0</v>
      </c>
      <c r="H11" s="13"/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4">
      <c r="A12" s="13" t="s">
        <v>23</v>
      </c>
      <c r="B12" s="13"/>
      <c r="C12" s="13"/>
      <c r="D12" s="13"/>
      <c r="E12" s="13"/>
      <c r="F12" s="19"/>
      <c r="G12">
        <v>0</v>
      </c>
      <c r="H12" s="13"/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4">
      <c r="A13" s="13" t="s">
        <v>24</v>
      </c>
      <c r="B13" s="13"/>
      <c r="C13" s="13"/>
      <c r="D13" s="13"/>
      <c r="E13" s="13"/>
      <c r="F13" s="19"/>
      <c r="G13" s="13">
        <f>G11</f>
        <v>0</v>
      </c>
      <c r="H13" s="13"/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  <c r="N13" s="19"/>
    </row>
    <row r="14" spans="1:14">
      <c r="A14" s="13" t="s">
        <v>25</v>
      </c>
      <c r="B14" s="13"/>
      <c r="C14" s="13"/>
      <c r="D14" s="13"/>
      <c r="E14" s="13"/>
      <c r="F14" s="19"/>
      <c r="G14" s="13">
        <v>0</v>
      </c>
      <c r="H14" s="13"/>
      <c r="I14" s="13">
        <f t="shared" si="0"/>
        <v>0</v>
      </c>
      <c r="J14" s="19"/>
      <c r="K14" s="19">
        <v>0</v>
      </c>
      <c r="L14" s="19"/>
      <c r="M14" s="19">
        <f t="shared" si="2"/>
        <v>0</v>
      </c>
    </row>
    <row r="15" spans="1:14">
      <c r="A15" s="13" t="s">
        <v>26</v>
      </c>
      <c r="B15" s="13"/>
      <c r="C15" s="13"/>
      <c r="D15" s="13"/>
      <c r="E15" s="13"/>
      <c r="F15" s="19"/>
      <c r="G15" s="13">
        <v>0</v>
      </c>
      <c r="H15" s="13">
        <f>H9</f>
        <v>0</v>
      </c>
      <c r="I15" s="13">
        <f t="shared" si="0"/>
        <v>0</v>
      </c>
      <c r="J15" s="19"/>
      <c r="K15" s="19"/>
      <c r="L15" s="19"/>
      <c r="M15" s="19">
        <f t="shared" si="2"/>
        <v>0</v>
      </c>
    </row>
    <row r="16" spans="1:14">
      <c r="A16" s="13" t="s">
        <v>27</v>
      </c>
      <c r="B16" s="13">
        <f>B9</f>
        <v>0</v>
      </c>
      <c r="C16" s="13"/>
      <c r="D16" s="13"/>
      <c r="E16" s="13"/>
      <c r="F16" s="19"/>
      <c r="G16" s="13">
        <v>0</v>
      </c>
      <c r="H16" s="13">
        <f>H10</f>
        <v>0</v>
      </c>
      <c r="I16" s="13">
        <f t="shared" si="0"/>
        <v>0</v>
      </c>
      <c r="J16" s="19"/>
      <c r="K16" s="19"/>
      <c r="L16" s="19"/>
      <c r="M16" s="19">
        <f t="shared" si="2"/>
        <v>0</v>
      </c>
    </row>
    <row r="17" spans="1:13">
      <c r="A17" s="13" t="s">
        <v>28</v>
      </c>
      <c r="B17" s="13">
        <f>B10</f>
        <v>0</v>
      </c>
      <c r="C17" s="13"/>
      <c r="D17" s="13"/>
      <c r="E17" s="13"/>
      <c r="F17" s="19"/>
      <c r="G17" s="13">
        <v>0</v>
      </c>
      <c r="H17" s="13">
        <f>H11</f>
        <v>0</v>
      </c>
      <c r="I17" s="13">
        <f t="shared" si="0"/>
        <v>0</v>
      </c>
      <c r="J17" s="19"/>
      <c r="K17" s="19"/>
      <c r="L17" s="19"/>
      <c r="M17" s="19">
        <f t="shared" si="2"/>
        <v>0</v>
      </c>
    </row>
    <row r="18" spans="1:13">
      <c r="A18" s="21" t="s">
        <v>29</v>
      </c>
      <c r="B18" s="13">
        <v>22030.98</v>
      </c>
      <c r="C18" s="13">
        <f>SUM(C6:C14)</f>
        <v>0</v>
      </c>
      <c r="D18" s="13">
        <f>SUM(D6:D17)</f>
        <v>2519.02</v>
      </c>
      <c r="E18" s="13">
        <f>SUM(E6:E14)</f>
        <v>0</v>
      </c>
      <c r="F18" s="13">
        <f>SUM(F6:F17)</f>
        <v>6645.33</v>
      </c>
      <c r="G18" s="13">
        <f>SUM(G6:G14)</f>
        <v>0</v>
      </c>
      <c r="H18" s="13">
        <v>2077.77</v>
      </c>
      <c r="I18" s="13">
        <v>33273.1</v>
      </c>
      <c r="J18" s="13">
        <v>38237.39</v>
      </c>
      <c r="K18" s="13">
        <f>SUM(K6:K14)</f>
        <v>0</v>
      </c>
      <c r="L18" s="13">
        <v>38237.39</v>
      </c>
      <c r="M18" s="19">
        <f t="shared" si="2"/>
        <v>-4964.2900000000009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84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834.5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6317.17</v>
      </c>
      <c r="C6" s="3"/>
      <c r="D6" s="3">
        <v>1189.02</v>
      </c>
      <c r="E6" s="3"/>
      <c r="F6" s="8">
        <v>2916.92</v>
      </c>
      <c r="G6" s="3">
        <v>166.9</v>
      </c>
      <c r="H6" s="3">
        <v>584.15</v>
      </c>
      <c r="I6" s="3">
        <v>11174.16</v>
      </c>
      <c r="J6" s="8">
        <v>11352.86</v>
      </c>
      <c r="K6" s="3"/>
      <c r="L6" s="8">
        <f>SUM(J6:K6)</f>
        <v>11352.86</v>
      </c>
      <c r="M6" s="8">
        <f>I6-L6</f>
        <v>-178.70000000000073</v>
      </c>
    </row>
    <row r="7" spans="1:13">
      <c r="A7" s="3" t="s">
        <v>18</v>
      </c>
      <c r="B7" s="3">
        <v>6317.17</v>
      </c>
      <c r="C7" s="3"/>
      <c r="D7" s="3">
        <v>931</v>
      </c>
      <c r="E7" s="3"/>
      <c r="F7" s="8">
        <v>2438.66</v>
      </c>
      <c r="G7" s="3">
        <v>166.9</v>
      </c>
      <c r="H7" s="3">
        <v>584.15</v>
      </c>
      <c r="I7" s="3">
        <f t="shared" ref="I7:I17" si="0">SUM(B7:H7)</f>
        <v>10437.879999999999</v>
      </c>
      <c r="J7" s="8">
        <v>10879.37</v>
      </c>
      <c r="K7" s="3"/>
      <c r="L7" s="8">
        <f t="shared" ref="L7:L17" si="1">SUM(J7:K7)</f>
        <v>10879.37</v>
      </c>
      <c r="M7" s="8">
        <f t="shared" ref="M7:M17" si="2">I7-L7</f>
        <v>-441.4900000000016</v>
      </c>
    </row>
    <row r="8" spans="1:13">
      <c r="A8" s="3" t="s">
        <v>19</v>
      </c>
      <c r="B8" s="3">
        <v>6317.17</v>
      </c>
      <c r="C8" s="3"/>
      <c r="D8" s="3">
        <v>1103.9000000000001</v>
      </c>
      <c r="E8" s="3"/>
      <c r="F8" s="8">
        <v>2811.23</v>
      </c>
      <c r="G8" s="3">
        <v>166.9</v>
      </c>
      <c r="H8" s="3">
        <v>584.15</v>
      </c>
      <c r="I8" s="3">
        <f t="shared" si="0"/>
        <v>10983.349999999999</v>
      </c>
      <c r="J8" s="8">
        <v>9687.0400000000009</v>
      </c>
      <c r="K8" s="3"/>
      <c r="L8" s="8">
        <f t="shared" si="1"/>
        <v>9687.0400000000009</v>
      </c>
      <c r="M8" s="8">
        <f t="shared" si="2"/>
        <v>1296.3099999999977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3"/>
      <c r="H10" s="3">
        <f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3"/>
      <c r="H11" s="3">
        <f>H9</f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3"/>
      <c r="H12" s="3">
        <f t="shared" ref="H12:H17" si="3">H11</f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3"/>
      <c r="H13" s="3">
        <f t="shared" si="3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3"/>
      <c r="H14" s="3">
        <f t="shared" si="3"/>
        <v>0</v>
      </c>
      <c r="I14" s="3"/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>B9</f>
        <v>0</v>
      </c>
      <c r="C15" s="3"/>
      <c r="D15" s="3"/>
      <c r="E15" s="3"/>
      <c r="F15" s="8"/>
      <c r="G15" s="3">
        <f>G9</f>
        <v>0</v>
      </c>
      <c r="H15" s="3">
        <f t="shared" si="3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>B10</f>
        <v>0</v>
      </c>
      <c r="C16" s="3"/>
      <c r="D16" s="3"/>
      <c r="E16" s="3"/>
      <c r="F16" s="8"/>
      <c r="G16" s="3">
        <f>G10</f>
        <v>0</v>
      </c>
      <c r="H16" s="3">
        <f t="shared" si="3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>B11</f>
        <v>0</v>
      </c>
      <c r="C17" s="3"/>
      <c r="D17" s="3"/>
      <c r="E17" s="3"/>
      <c r="F17" s="8"/>
      <c r="G17" s="3">
        <f>G11</f>
        <v>0</v>
      </c>
      <c r="H17" s="3">
        <f t="shared" si="3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18951.509999999998</v>
      </c>
      <c r="C18" s="3">
        <f>SUM(C6:C14)</f>
        <v>0</v>
      </c>
      <c r="D18" s="3">
        <f>SUM(D6:D17)</f>
        <v>3223.92</v>
      </c>
      <c r="E18" s="3">
        <f>SUM(E6:E14)</f>
        <v>0</v>
      </c>
      <c r="F18" s="3">
        <f>SUM(F6:F17)</f>
        <v>8166.8099999999995</v>
      </c>
      <c r="G18" s="3">
        <v>500.7</v>
      </c>
      <c r="H18" s="3">
        <v>1752.45</v>
      </c>
      <c r="I18" s="3">
        <v>32595.39</v>
      </c>
      <c r="J18" s="3">
        <f>SUM(J6:J17)</f>
        <v>31919.270000000004</v>
      </c>
      <c r="K18" s="3">
        <f>SUM(K6:K14)</f>
        <v>0</v>
      </c>
      <c r="L18" s="3">
        <f>SUM(L6:L17)</f>
        <v>31919.270000000004</v>
      </c>
      <c r="M18" s="3">
        <v>676.12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68" t="s">
        <v>192</v>
      </c>
      <c r="B1" s="68"/>
      <c r="C1" s="68"/>
      <c r="D1" s="68"/>
      <c r="E1" s="68"/>
      <c r="F1" s="68" t="s">
        <v>85</v>
      </c>
      <c r="G1" s="68"/>
      <c r="H1" s="68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415.2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3143.06</v>
      </c>
      <c r="C6" s="13"/>
      <c r="D6" s="13">
        <v>204.82</v>
      </c>
      <c r="E6" s="13"/>
      <c r="F6" s="19">
        <v>521.6</v>
      </c>
      <c r="G6" s="13">
        <v>114.28</v>
      </c>
      <c r="H6" s="13">
        <v>290.64</v>
      </c>
      <c r="I6" s="13">
        <v>4274.3999999999996</v>
      </c>
      <c r="J6" s="19">
        <v>2267.92</v>
      </c>
      <c r="K6" s="13"/>
      <c r="L6" s="19">
        <v>2237.92</v>
      </c>
      <c r="M6" s="19">
        <f>I6-L6</f>
        <v>2036.4799999999996</v>
      </c>
    </row>
    <row r="7" spans="1:13">
      <c r="A7" s="13" t="s">
        <v>18</v>
      </c>
      <c r="B7" s="13">
        <v>3143.06</v>
      </c>
      <c r="C7" s="13"/>
      <c r="D7" s="13">
        <v>178.22</v>
      </c>
      <c r="E7" s="13"/>
      <c r="F7" s="19">
        <v>453.86</v>
      </c>
      <c r="G7" s="13">
        <v>114.28</v>
      </c>
      <c r="H7" s="23">
        <v>290.64</v>
      </c>
      <c r="I7" s="13">
        <f t="shared" ref="I7:I17" si="0">SUM(B7:H7)</f>
        <v>4180.0600000000004</v>
      </c>
      <c r="J7" s="19">
        <v>2058.5500000000002</v>
      </c>
      <c r="K7" s="13"/>
      <c r="L7" s="19">
        <f t="shared" ref="L7:L17" si="1">SUM(J7:K7)</f>
        <v>2058.5500000000002</v>
      </c>
      <c r="M7" s="19">
        <f t="shared" ref="M7:M17" si="2">I7-L7</f>
        <v>2121.5100000000002</v>
      </c>
    </row>
    <row r="8" spans="1:13">
      <c r="A8" s="13" t="s">
        <v>19</v>
      </c>
      <c r="B8" s="13">
        <v>3143.06</v>
      </c>
      <c r="C8" s="13"/>
      <c r="D8" s="13">
        <v>231.42</v>
      </c>
      <c r="E8" s="13"/>
      <c r="F8" s="19">
        <v>589.34</v>
      </c>
      <c r="G8" s="13">
        <v>114.28</v>
      </c>
      <c r="H8" s="23">
        <v>290.64</v>
      </c>
      <c r="I8" s="13">
        <f t="shared" si="0"/>
        <v>4368.7400000000007</v>
      </c>
      <c r="J8" s="19">
        <v>4070.01</v>
      </c>
      <c r="K8" s="13"/>
      <c r="L8" s="19">
        <f t="shared" si="1"/>
        <v>4070.01</v>
      </c>
      <c r="M8" s="19">
        <f t="shared" si="2"/>
        <v>298.73000000000047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2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3"/>
      <c r="H10" s="23">
        <f t="shared" ref="H10:H17" si="3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3"/>
      <c r="H11" s="23">
        <f t="shared" si="3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3"/>
      <c r="H12" s="23">
        <f t="shared" si="3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3"/>
      <c r="H13" s="23">
        <f t="shared" si="3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3">
        <v>0</v>
      </c>
      <c r="H14" s="23">
        <f t="shared" si="3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3">
        <v>0</v>
      </c>
      <c r="H15" s="23">
        <f t="shared" si="3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3">
        <v>0</v>
      </c>
      <c r="H16" s="23">
        <f t="shared" si="3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3">
        <v>0</v>
      </c>
      <c r="H17" s="23">
        <f t="shared" si="3"/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9429.18</v>
      </c>
      <c r="C18" s="13">
        <f t="shared" ref="C18:K18" si="4">SUM(C6:C14)</f>
        <v>0</v>
      </c>
      <c r="D18" s="13">
        <f>SUM(D6:D17)</f>
        <v>614.45999999999992</v>
      </c>
      <c r="E18" s="13">
        <f t="shared" si="4"/>
        <v>0</v>
      </c>
      <c r="F18" s="13">
        <v>1564.8</v>
      </c>
      <c r="G18" s="13">
        <f t="shared" si="4"/>
        <v>342.84000000000003</v>
      </c>
      <c r="H18" s="13">
        <v>871.92</v>
      </c>
      <c r="I18" s="13">
        <v>12823.2</v>
      </c>
      <c r="J18" s="13">
        <f>SUM(J6:J17)</f>
        <v>8396.48</v>
      </c>
      <c r="K18" s="13">
        <f t="shared" si="4"/>
        <v>0</v>
      </c>
      <c r="L18" s="13">
        <f>SUM(L6:L17)</f>
        <v>8366.48</v>
      </c>
      <c r="M18" s="13">
        <v>4456.72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66" t="s">
        <v>193</v>
      </c>
      <c r="B1" s="66"/>
      <c r="C1" s="66"/>
      <c r="D1" s="66"/>
      <c r="E1" s="66"/>
      <c r="F1" s="66" t="s">
        <v>86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648.6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4909.8999999999996</v>
      </c>
      <c r="C6" s="3"/>
      <c r="D6" s="3">
        <v>1537.48</v>
      </c>
      <c r="E6" s="3"/>
      <c r="F6" s="8">
        <v>3915.41</v>
      </c>
      <c r="G6" s="3">
        <v>129.72</v>
      </c>
      <c r="H6" s="3">
        <v>454.02</v>
      </c>
      <c r="I6" s="3">
        <v>10946.53</v>
      </c>
      <c r="J6" s="8">
        <v>16663.689999999999</v>
      </c>
      <c r="K6" s="3"/>
      <c r="L6" s="8">
        <f>SUM(J6:K6)</f>
        <v>16663.689999999999</v>
      </c>
      <c r="M6" s="8">
        <f>I6-L6</f>
        <v>-5717.159999999998</v>
      </c>
    </row>
    <row r="7" spans="1:13">
      <c r="A7" s="3" t="s">
        <v>18</v>
      </c>
      <c r="B7" s="3">
        <v>4909.8999999999996</v>
      </c>
      <c r="C7" s="3"/>
      <c r="D7" s="3">
        <v>1193.96</v>
      </c>
      <c r="E7" s="3"/>
      <c r="F7" s="8">
        <v>2857.69</v>
      </c>
      <c r="G7" s="3">
        <v>129.72</v>
      </c>
      <c r="H7" s="9">
        <v>454.02</v>
      </c>
      <c r="I7" s="3">
        <f t="shared" ref="I7:I17" si="0">SUM(B7:H7)</f>
        <v>9545.2899999999991</v>
      </c>
      <c r="J7" s="8">
        <v>8372.4</v>
      </c>
      <c r="K7" s="3"/>
      <c r="L7" s="8">
        <f t="shared" ref="L7:L17" si="1">SUM(J7:K7)</f>
        <v>8372.4</v>
      </c>
      <c r="M7" s="8">
        <f t="shared" ref="M7:M17" si="2">I7-L7</f>
        <v>1172.8899999999994</v>
      </c>
    </row>
    <row r="8" spans="1:13">
      <c r="A8" s="3" t="s">
        <v>19</v>
      </c>
      <c r="B8" s="3">
        <v>4909.8999999999996</v>
      </c>
      <c r="C8" s="3"/>
      <c r="D8" s="3">
        <v>1154.44</v>
      </c>
      <c r="E8" s="3"/>
      <c r="F8" s="8">
        <v>2973.81</v>
      </c>
      <c r="G8" s="3">
        <v>129.72</v>
      </c>
      <c r="H8" s="9">
        <v>454.02</v>
      </c>
      <c r="I8" s="3">
        <f t="shared" si="0"/>
        <v>9621.89</v>
      </c>
      <c r="J8" s="8">
        <v>12785.53</v>
      </c>
      <c r="K8" s="3"/>
      <c r="L8" s="8">
        <f t="shared" si="1"/>
        <v>12785.53</v>
      </c>
      <c r="M8" s="8">
        <f t="shared" si="2"/>
        <v>-3163.6400000000012</v>
      </c>
    </row>
    <row r="9" spans="1:13">
      <c r="A9" s="3" t="s">
        <v>20</v>
      </c>
      <c r="B9" s="3"/>
      <c r="C9" s="3"/>
      <c r="D9" s="3"/>
      <c r="E9" s="3"/>
      <c r="F9" s="8"/>
      <c r="G9" s="3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/>
      <c r="H10" s="9">
        <f t="shared" ref="H10:H17" si="4"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/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/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/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/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>G9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3">
        <f>G10</f>
        <v>0</v>
      </c>
      <c r="H16" s="9">
        <f t="shared" si="4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>G11</f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14729.7</v>
      </c>
      <c r="C18" s="3">
        <f>SUM(C6:C14)</f>
        <v>0</v>
      </c>
      <c r="D18" s="3">
        <v>3885.88</v>
      </c>
      <c r="E18" s="3">
        <f>SUM(E6:E14)</f>
        <v>0</v>
      </c>
      <c r="F18" s="3">
        <v>9746.91</v>
      </c>
      <c r="G18" s="3">
        <v>389.16</v>
      </c>
      <c r="H18" s="3">
        <v>1362.06</v>
      </c>
      <c r="I18" s="3">
        <v>30113.71</v>
      </c>
      <c r="J18" s="3">
        <f>SUM(J6:J17)</f>
        <v>37821.619999999995</v>
      </c>
      <c r="K18" s="3">
        <f>SUM(K6:K14)</f>
        <v>0</v>
      </c>
      <c r="L18" s="3">
        <f>SUM(L6:L17)</f>
        <v>37821.619999999995</v>
      </c>
      <c r="M18" s="3">
        <v>-7707.91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66" t="s">
        <v>186</v>
      </c>
      <c r="B1" s="66"/>
      <c r="C1" s="66"/>
      <c r="D1" s="66"/>
      <c r="E1" s="66"/>
      <c r="F1" s="66" t="s">
        <v>87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602.9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4563.95</v>
      </c>
      <c r="C6" s="3"/>
      <c r="D6" s="3">
        <v>1103.9000000000001</v>
      </c>
      <c r="E6" s="3"/>
      <c r="F6" s="8">
        <v>2811.24</v>
      </c>
      <c r="G6" s="3">
        <v>105.86</v>
      </c>
      <c r="H6" s="3">
        <v>399.98</v>
      </c>
      <c r="I6" s="3">
        <v>8984.93</v>
      </c>
      <c r="J6" s="8">
        <v>6415.17</v>
      </c>
      <c r="K6" s="3"/>
      <c r="L6" s="8">
        <v>6415.17</v>
      </c>
      <c r="M6" s="8">
        <f>I6-L6</f>
        <v>2569.7600000000002</v>
      </c>
    </row>
    <row r="7" spans="1:13">
      <c r="A7" s="3" t="s">
        <v>18</v>
      </c>
      <c r="B7" s="3">
        <v>4563.95</v>
      </c>
      <c r="C7" s="3"/>
      <c r="D7" s="3">
        <v>968.24</v>
      </c>
      <c r="E7" s="3"/>
      <c r="F7" s="8">
        <v>2831.56</v>
      </c>
      <c r="G7" s="3">
        <v>105.86</v>
      </c>
      <c r="H7" s="3">
        <v>399.98</v>
      </c>
      <c r="I7" s="3">
        <f t="shared" ref="I7:I13" si="0">SUM(B7:H7)</f>
        <v>8869.59</v>
      </c>
      <c r="J7" s="8">
        <v>4012</v>
      </c>
      <c r="K7" s="3"/>
      <c r="L7" s="8">
        <f t="shared" ref="L7:L17" si="1">SUM(J7:K7)</f>
        <v>4012</v>
      </c>
      <c r="M7" s="8">
        <f t="shared" ref="M7:M12" si="2">I7-L7</f>
        <v>4857.59</v>
      </c>
    </row>
    <row r="8" spans="1:13">
      <c r="A8" s="3" t="s">
        <v>19</v>
      </c>
      <c r="B8" s="3">
        <v>4563.95</v>
      </c>
      <c r="C8" s="3"/>
      <c r="D8" s="3">
        <v>1032.08</v>
      </c>
      <c r="E8" s="3"/>
      <c r="F8" s="8">
        <v>2628.34</v>
      </c>
      <c r="G8" s="3">
        <v>105.86</v>
      </c>
      <c r="H8" s="3">
        <v>399.98</v>
      </c>
      <c r="I8" s="3">
        <f t="shared" si="0"/>
        <v>8730.2099999999991</v>
      </c>
      <c r="J8" s="8">
        <v>8149.31</v>
      </c>
      <c r="K8" s="3"/>
      <c r="L8" s="8">
        <f t="shared" si="1"/>
        <v>8149.31</v>
      </c>
      <c r="M8" s="8">
        <f t="shared" si="2"/>
        <v>580.89999999999873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/>
      <c r="H10" s="3">
        <f t="shared" ref="G10:H15" si="4"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>
        <f t="shared" si="4"/>
        <v>0</v>
      </c>
      <c r="H11" s="3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>
        <f t="shared" si="4"/>
        <v>0</v>
      </c>
      <c r="H12" s="3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>
        <f t="shared" si="4"/>
        <v>0</v>
      </c>
      <c r="H13" s="3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/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>
        <f t="shared" si="4"/>
        <v>0</v>
      </c>
      <c r="H14" s="3">
        <f t="shared" si="4"/>
        <v>0</v>
      </c>
      <c r="J14" s="8"/>
      <c r="K14" s="3"/>
      <c r="L14" s="8">
        <f t="shared" si="1"/>
        <v>0</v>
      </c>
      <c r="M14" s="8"/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 t="shared" si="4"/>
        <v>0</v>
      </c>
      <c r="H15" s="3">
        <f>H14</f>
        <v>0</v>
      </c>
      <c r="I15" s="3"/>
      <c r="J15" s="8"/>
      <c r="K15" s="3"/>
      <c r="L15" s="8">
        <f t="shared" si="1"/>
        <v>0</v>
      </c>
      <c r="M15" s="8"/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H16" s="3">
        <f>H15</f>
        <v>0</v>
      </c>
      <c r="I16" s="3"/>
      <c r="J16" s="8"/>
      <c r="K16" s="3"/>
      <c r="L16" s="8">
        <f t="shared" si="1"/>
        <v>0</v>
      </c>
      <c r="M16" s="8"/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>G15</f>
        <v>0</v>
      </c>
      <c r="H17" s="3">
        <f>H16</f>
        <v>0</v>
      </c>
      <c r="I17" s="3"/>
      <c r="J17" s="8"/>
      <c r="K17" s="3"/>
      <c r="L17" s="8">
        <f t="shared" si="1"/>
        <v>0</v>
      </c>
      <c r="M17" s="8"/>
    </row>
    <row r="18" spans="1:13">
      <c r="A18" s="10" t="s">
        <v>29</v>
      </c>
      <c r="B18" s="3">
        <v>13691.85</v>
      </c>
      <c r="C18" s="3">
        <f>SUM(C6:C14)</f>
        <v>0</v>
      </c>
      <c r="D18" s="3">
        <f>SUM(D6:D17)</f>
        <v>3104.2200000000003</v>
      </c>
      <c r="E18" s="3">
        <f>SUM(E6:E14)</f>
        <v>0</v>
      </c>
      <c r="F18" s="3">
        <f>SUM(F6:F17)</f>
        <v>8271.14</v>
      </c>
      <c r="G18" s="3">
        <v>317.58</v>
      </c>
      <c r="H18" s="3">
        <v>1199.94</v>
      </c>
      <c r="I18" s="3">
        <v>26584.73</v>
      </c>
      <c r="J18" s="3">
        <f>SUM(J6:J17)</f>
        <v>18576.48</v>
      </c>
      <c r="K18" s="3">
        <f>SUM(K6:K14)</f>
        <v>0</v>
      </c>
      <c r="L18" s="3">
        <f>SUM(L6:L17)</f>
        <v>18576.48</v>
      </c>
      <c r="M18" s="3">
        <v>8008.25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cols>
    <col min="10" max="10" width="9.5703125" bestFit="1" customWidth="1"/>
  </cols>
  <sheetData>
    <row r="1" spans="1:13">
      <c r="A1" s="66" t="s">
        <v>186</v>
      </c>
      <c r="B1" s="66"/>
      <c r="C1" s="66"/>
      <c r="D1" s="66"/>
      <c r="E1" s="66"/>
      <c r="F1" s="66" t="s">
        <v>88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709.5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4643.12</v>
      </c>
      <c r="C6" s="3"/>
      <c r="D6" s="3">
        <v>1016.12</v>
      </c>
      <c r="E6" s="3"/>
      <c r="F6" s="8">
        <v>2587.52</v>
      </c>
      <c r="G6" s="3">
        <v>126.16</v>
      </c>
      <c r="H6" s="3">
        <v>499.85</v>
      </c>
      <c r="I6" s="3">
        <v>8872.77</v>
      </c>
      <c r="J6" s="8">
        <v>7596.77</v>
      </c>
      <c r="K6" s="3"/>
      <c r="L6" s="8">
        <f>SUM(J6:K6)</f>
        <v>7596.77</v>
      </c>
      <c r="M6" s="8">
        <f>I6-L6</f>
        <v>1276</v>
      </c>
    </row>
    <row r="7" spans="1:13">
      <c r="A7" s="3" t="s">
        <v>18</v>
      </c>
      <c r="B7" s="3">
        <v>4643.12</v>
      </c>
      <c r="C7" s="3"/>
      <c r="D7" s="3">
        <v>1111.8800000000001</v>
      </c>
      <c r="E7" s="3"/>
      <c r="F7" s="8">
        <v>1896.73</v>
      </c>
      <c r="G7" s="3">
        <v>126.16</v>
      </c>
      <c r="H7" s="9">
        <v>499.85</v>
      </c>
      <c r="I7" s="3">
        <f t="shared" ref="I7:I17" si="0">SUM(B7:H7)</f>
        <v>8277.74</v>
      </c>
      <c r="J7" s="8">
        <v>9868</v>
      </c>
      <c r="K7" s="3"/>
      <c r="L7" s="8">
        <f t="shared" ref="L7:L17" si="1">SUM(J7:K7)</f>
        <v>9868</v>
      </c>
      <c r="M7" s="8">
        <f t="shared" ref="M7:M17" si="2">I7-L7</f>
        <v>-1590.2600000000002</v>
      </c>
    </row>
    <row r="8" spans="1:13">
      <c r="A8" s="3" t="s">
        <v>19</v>
      </c>
      <c r="B8" s="3">
        <v>4643.12</v>
      </c>
      <c r="C8" s="3"/>
      <c r="D8" s="3">
        <v>896.42</v>
      </c>
      <c r="E8" s="3"/>
      <c r="F8" s="8">
        <v>2282.85</v>
      </c>
      <c r="G8" s="3">
        <v>126.16</v>
      </c>
      <c r="H8" s="9">
        <v>499.85</v>
      </c>
      <c r="I8" s="3">
        <f t="shared" si="0"/>
        <v>8448.4</v>
      </c>
      <c r="J8" s="8">
        <v>5416.5</v>
      </c>
      <c r="K8" s="3"/>
      <c r="L8" s="8">
        <f t="shared" si="1"/>
        <v>5416.5</v>
      </c>
      <c r="M8" s="8">
        <f t="shared" si="2"/>
        <v>3031.8999999999996</v>
      </c>
    </row>
    <row r="9" spans="1:13">
      <c r="A9" s="3" t="s">
        <v>20</v>
      </c>
      <c r="B9" s="3"/>
      <c r="C9" s="3"/>
      <c r="D9" s="3"/>
      <c r="E9" s="3"/>
      <c r="F9" s="8"/>
      <c r="G9" s="3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/>
      <c r="H10" s="9">
        <f t="shared" ref="H10:H17" si="4"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/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/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/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/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>G9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3">
        <f>G10</f>
        <v>0</v>
      </c>
      <c r="H16" s="9">
        <f t="shared" si="4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>G11</f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13929.36</v>
      </c>
      <c r="C18" s="3">
        <f>SUM(C6:C12)</f>
        <v>0</v>
      </c>
      <c r="D18" s="3">
        <v>3024.42</v>
      </c>
      <c r="E18" s="3">
        <f>SUM(E6:E12)</f>
        <v>0</v>
      </c>
      <c r="F18" s="3">
        <f>SUM(F6:F17)</f>
        <v>6767.1</v>
      </c>
      <c r="G18" s="3">
        <v>378.48</v>
      </c>
      <c r="H18" s="3">
        <v>1499.55</v>
      </c>
      <c r="I18" s="3">
        <f>SUM(I6:I17)</f>
        <v>25598.910000000003</v>
      </c>
      <c r="J18" s="8">
        <v>22881.27</v>
      </c>
      <c r="K18" s="3">
        <f>SUM(K6:K12)</f>
        <v>0</v>
      </c>
      <c r="L18" s="3">
        <f>SUM(L6:L17)</f>
        <v>22881.27</v>
      </c>
      <c r="M18" s="3">
        <f>SUM(M6:M17)</f>
        <v>2717.6399999999994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89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573.1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4341.82</v>
      </c>
      <c r="C6" s="3"/>
      <c r="D6" s="3">
        <v>782.04</v>
      </c>
      <c r="E6" s="3"/>
      <c r="F6" s="8">
        <v>2357.37</v>
      </c>
      <c r="G6" s="3">
        <v>114.62</v>
      </c>
      <c r="H6" s="3">
        <v>401.17</v>
      </c>
      <c r="I6" s="3">
        <v>7997.02</v>
      </c>
      <c r="J6" s="8">
        <v>7319.08</v>
      </c>
      <c r="K6" s="3"/>
      <c r="L6" s="8">
        <v>7319.08</v>
      </c>
      <c r="M6" s="8">
        <f>I6-L6</f>
        <v>677.94000000000051</v>
      </c>
    </row>
    <row r="7" spans="1:13">
      <c r="A7" s="3" t="s">
        <v>18</v>
      </c>
      <c r="B7" s="3">
        <v>4341.82</v>
      </c>
      <c r="C7" s="3"/>
      <c r="D7" s="3">
        <v>728.84</v>
      </c>
      <c r="E7" s="3"/>
      <c r="F7" s="8">
        <v>1605.45</v>
      </c>
      <c r="G7" s="3">
        <v>114.62</v>
      </c>
      <c r="H7" s="9">
        <v>401.17</v>
      </c>
      <c r="I7" s="3">
        <f>SUM(B7:H7)</f>
        <v>7191.9</v>
      </c>
      <c r="J7" s="8">
        <v>6229.26</v>
      </c>
      <c r="K7" s="3"/>
      <c r="L7" s="8">
        <f t="shared" ref="L7:L17" si="0">SUM(J7:K7)</f>
        <v>6229.26</v>
      </c>
      <c r="M7" s="8">
        <f t="shared" ref="M7:M17" si="1">I7-L7</f>
        <v>962.63999999999942</v>
      </c>
    </row>
    <row r="8" spans="1:13">
      <c r="A8" s="3" t="s">
        <v>19</v>
      </c>
      <c r="B8" s="3">
        <v>4341.82</v>
      </c>
      <c r="C8" s="3"/>
      <c r="D8" s="3">
        <v>715.54</v>
      </c>
      <c r="E8" s="3"/>
      <c r="F8" s="8">
        <v>1822.22</v>
      </c>
      <c r="G8" s="3">
        <v>114.62</v>
      </c>
      <c r="H8" s="9">
        <v>401.17</v>
      </c>
      <c r="I8" s="3">
        <v>7395.37</v>
      </c>
      <c r="J8" s="8">
        <v>4455.24</v>
      </c>
      <c r="K8" s="3"/>
      <c r="L8" s="8">
        <f t="shared" si="0"/>
        <v>4455.24</v>
      </c>
      <c r="M8" s="8">
        <f t="shared" si="1"/>
        <v>2940.13</v>
      </c>
    </row>
    <row r="9" spans="1:13">
      <c r="A9" s="3" t="s">
        <v>20</v>
      </c>
      <c r="B9" s="3"/>
      <c r="C9" s="3"/>
      <c r="D9" s="3"/>
      <c r="E9" s="3"/>
      <c r="F9" s="8"/>
      <c r="G9" s="3"/>
      <c r="H9" s="9"/>
      <c r="I9" s="3"/>
      <c r="J9" s="8"/>
      <c r="K9" s="3"/>
      <c r="L9" s="8">
        <f t="shared" si="0"/>
        <v>0</v>
      </c>
      <c r="M9" s="8">
        <f t="shared" si="1"/>
        <v>0</v>
      </c>
    </row>
    <row r="10" spans="1:13">
      <c r="A10" s="3" t="s">
        <v>21</v>
      </c>
      <c r="B10" s="3">
        <f t="shared" ref="B10:B17" si="2">B9</f>
        <v>0</v>
      </c>
      <c r="C10" s="3"/>
      <c r="D10" s="3"/>
      <c r="E10" s="3"/>
      <c r="F10" s="8"/>
      <c r="G10" s="3"/>
      <c r="H10" s="9">
        <f t="shared" ref="H10:H17" si="3">H9</f>
        <v>0</v>
      </c>
      <c r="I10" s="3"/>
      <c r="J10" s="8"/>
      <c r="K10" s="3"/>
      <c r="L10" s="8">
        <f t="shared" si="0"/>
        <v>0</v>
      </c>
      <c r="M10" s="8">
        <f t="shared" si="1"/>
        <v>0</v>
      </c>
    </row>
    <row r="11" spans="1:13">
      <c r="A11" s="3" t="s">
        <v>22</v>
      </c>
      <c r="B11" s="3">
        <f t="shared" si="2"/>
        <v>0</v>
      </c>
      <c r="C11" s="3"/>
      <c r="D11" s="3"/>
      <c r="E11" s="3"/>
      <c r="F11" s="8"/>
      <c r="G11" s="3"/>
      <c r="H11" s="9">
        <f t="shared" si="3"/>
        <v>0</v>
      </c>
      <c r="I11" s="3"/>
      <c r="J11" s="8"/>
      <c r="K11" s="3"/>
      <c r="L11" s="8">
        <f t="shared" si="0"/>
        <v>0</v>
      </c>
      <c r="M11" s="8">
        <f t="shared" si="1"/>
        <v>0</v>
      </c>
    </row>
    <row r="12" spans="1:13">
      <c r="A12" s="3" t="s">
        <v>23</v>
      </c>
      <c r="B12" s="3">
        <f t="shared" si="2"/>
        <v>0</v>
      </c>
      <c r="D12" s="3"/>
      <c r="E12" s="3"/>
      <c r="F12" s="8"/>
      <c r="G12" s="3"/>
      <c r="H12" s="9">
        <f t="shared" si="3"/>
        <v>0</v>
      </c>
      <c r="I12" s="3"/>
      <c r="J12" s="8"/>
      <c r="K12" s="3"/>
      <c r="L12" s="8">
        <f t="shared" si="0"/>
        <v>0</v>
      </c>
      <c r="M12" s="8">
        <f t="shared" si="1"/>
        <v>0</v>
      </c>
    </row>
    <row r="13" spans="1:13">
      <c r="A13" s="3" t="s">
        <v>24</v>
      </c>
      <c r="B13" s="3">
        <f t="shared" si="2"/>
        <v>0</v>
      </c>
      <c r="C13" s="3"/>
      <c r="D13" s="3"/>
      <c r="E13" s="3"/>
      <c r="F13" s="8"/>
      <c r="G13" s="3"/>
      <c r="H13" s="9">
        <f t="shared" si="3"/>
        <v>0</v>
      </c>
      <c r="I13" s="3"/>
      <c r="J13" s="8"/>
      <c r="K13" s="3"/>
      <c r="L13" s="8">
        <f t="shared" si="0"/>
        <v>0</v>
      </c>
      <c r="M13" s="8">
        <f t="shared" si="1"/>
        <v>0</v>
      </c>
    </row>
    <row r="14" spans="1:13">
      <c r="A14" s="3" t="s">
        <v>25</v>
      </c>
      <c r="B14" s="3">
        <f t="shared" si="2"/>
        <v>0</v>
      </c>
      <c r="C14" s="3"/>
      <c r="D14" s="3"/>
      <c r="E14" s="3"/>
      <c r="F14" s="8"/>
      <c r="G14" s="3"/>
      <c r="H14" s="9">
        <f t="shared" si="3"/>
        <v>0</v>
      </c>
      <c r="I14" s="3"/>
      <c r="J14" s="8"/>
      <c r="K14" s="3"/>
      <c r="L14" s="8">
        <f t="shared" si="0"/>
        <v>0</v>
      </c>
      <c r="M14" s="8">
        <f t="shared" si="1"/>
        <v>0</v>
      </c>
    </row>
    <row r="15" spans="1:13">
      <c r="A15" s="3" t="s">
        <v>26</v>
      </c>
      <c r="B15" s="3">
        <f t="shared" si="2"/>
        <v>0</v>
      </c>
      <c r="C15" s="3"/>
      <c r="D15" s="3"/>
      <c r="E15" s="3"/>
      <c r="F15" s="8"/>
      <c r="G15" s="3">
        <f>G9</f>
        <v>0</v>
      </c>
      <c r="H15" s="9">
        <f t="shared" si="3"/>
        <v>0</v>
      </c>
      <c r="I15" s="3"/>
      <c r="J15" s="8"/>
      <c r="K15" s="3"/>
      <c r="L15" s="8">
        <f t="shared" si="0"/>
        <v>0</v>
      </c>
      <c r="M15" s="8">
        <f t="shared" si="1"/>
        <v>0</v>
      </c>
    </row>
    <row r="16" spans="1:13">
      <c r="A16" s="3" t="s">
        <v>27</v>
      </c>
      <c r="B16" s="3">
        <f t="shared" si="2"/>
        <v>0</v>
      </c>
      <c r="C16" s="3"/>
      <c r="D16" s="3"/>
      <c r="E16" s="3"/>
      <c r="F16" s="8"/>
      <c r="G16" s="3">
        <f>G10</f>
        <v>0</v>
      </c>
      <c r="H16" s="9">
        <f t="shared" si="3"/>
        <v>0</v>
      </c>
      <c r="I16" s="3"/>
      <c r="J16" s="8"/>
      <c r="K16" s="3"/>
      <c r="L16" s="8">
        <f t="shared" si="0"/>
        <v>0</v>
      </c>
      <c r="M16" s="8">
        <f t="shared" si="1"/>
        <v>0</v>
      </c>
    </row>
    <row r="17" spans="1:13">
      <c r="A17" s="3" t="s">
        <v>28</v>
      </c>
      <c r="B17" s="3">
        <f t="shared" si="2"/>
        <v>0</v>
      </c>
      <c r="C17" s="3"/>
      <c r="D17" s="3"/>
      <c r="E17" s="3"/>
      <c r="F17" s="8"/>
      <c r="G17" s="3">
        <f>G11</f>
        <v>0</v>
      </c>
      <c r="H17" s="9">
        <f t="shared" si="3"/>
        <v>0</v>
      </c>
      <c r="I17" s="3"/>
      <c r="J17" s="8"/>
      <c r="K17" s="3"/>
      <c r="L17" s="8">
        <f t="shared" si="0"/>
        <v>0</v>
      </c>
      <c r="M17" s="8">
        <f t="shared" si="1"/>
        <v>0</v>
      </c>
    </row>
    <row r="18" spans="1:13">
      <c r="A18" s="10" t="s">
        <v>29</v>
      </c>
      <c r="B18" s="3">
        <v>13025.46</v>
      </c>
      <c r="C18" s="3">
        <f>SUM(C6:C14)</f>
        <v>0</v>
      </c>
      <c r="D18" s="3">
        <f>SUM(D6:D17)</f>
        <v>2226.42</v>
      </c>
      <c r="E18" s="3">
        <f>SUM(E6:E14)</f>
        <v>0</v>
      </c>
      <c r="F18" s="3">
        <v>5785.04</v>
      </c>
      <c r="G18" s="3">
        <v>343.86</v>
      </c>
      <c r="H18" s="3">
        <v>1203.51</v>
      </c>
      <c r="I18" s="3">
        <f>SUM(I6:I17)</f>
        <v>22584.29</v>
      </c>
      <c r="J18" s="3">
        <f>SUM(J6:J17)</f>
        <v>18003.580000000002</v>
      </c>
      <c r="K18" s="3">
        <f>SUM(K6:K14)</f>
        <v>0</v>
      </c>
      <c r="L18" s="3">
        <v>18003.580000000002</v>
      </c>
      <c r="M18" s="3">
        <f>SUM(M6:M17)</f>
        <v>4580.71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M6" sqref="M6:M8"/>
    </sheetView>
  </sheetViews>
  <sheetFormatPr defaultRowHeight="15"/>
  <sheetData>
    <row r="1" spans="1:13">
      <c r="A1" s="67" t="s">
        <v>186</v>
      </c>
      <c r="B1" s="67"/>
      <c r="C1" s="67"/>
      <c r="D1" s="67"/>
      <c r="E1" s="67"/>
      <c r="F1" s="67" t="s">
        <v>90</v>
      </c>
      <c r="G1" s="67"/>
      <c r="H1" s="67"/>
    </row>
    <row r="3" spans="1:13">
      <c r="A3" s="12" t="s">
        <v>2</v>
      </c>
      <c r="B3" s="12"/>
      <c r="C3" s="12" t="s">
        <v>3</v>
      </c>
      <c r="D3" s="12">
        <v>740.89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5608.54</v>
      </c>
      <c r="C6" s="13"/>
      <c r="D6" s="13">
        <v>811.3</v>
      </c>
      <c r="E6" s="13"/>
      <c r="F6" s="19">
        <v>2066.08</v>
      </c>
      <c r="G6" s="13">
        <v>148.18</v>
      </c>
      <c r="H6" s="13">
        <v>518.62</v>
      </c>
      <c r="I6" s="13">
        <v>9152.7199999999993</v>
      </c>
      <c r="J6" s="19">
        <v>7373.73</v>
      </c>
      <c r="K6" s="13"/>
      <c r="L6" s="19">
        <f>SUM(J6:K6)</f>
        <v>7373.73</v>
      </c>
      <c r="M6" s="19">
        <f>I6-L6</f>
        <v>1778.9899999999998</v>
      </c>
    </row>
    <row r="7" spans="1:13">
      <c r="A7" s="13" t="s">
        <v>18</v>
      </c>
      <c r="B7" s="13">
        <v>5608.54</v>
      </c>
      <c r="C7" s="13"/>
      <c r="D7" s="13">
        <v>904.4</v>
      </c>
      <c r="E7" s="13"/>
      <c r="F7" s="19">
        <v>2303.17</v>
      </c>
      <c r="G7" s="13">
        <v>148.18</v>
      </c>
      <c r="H7" s="13">
        <v>518.62</v>
      </c>
      <c r="I7" s="13">
        <f t="shared" ref="I7:I17" si="0">SUM(B7:H7)</f>
        <v>9482.9100000000017</v>
      </c>
      <c r="J7" s="19">
        <v>6709.56</v>
      </c>
      <c r="K7" s="13"/>
      <c r="L7" s="19">
        <f t="shared" ref="L7:L17" si="1">SUM(J7:K7)</f>
        <v>6709.56</v>
      </c>
      <c r="M7" s="19">
        <f t="shared" ref="M7:M17" si="2">I7-L7</f>
        <v>2773.3500000000013</v>
      </c>
    </row>
    <row r="8" spans="1:13">
      <c r="A8" s="13" t="s">
        <v>19</v>
      </c>
      <c r="B8" s="13">
        <v>5608.54</v>
      </c>
      <c r="C8" s="13"/>
      <c r="D8" s="13">
        <v>864.5</v>
      </c>
      <c r="E8" s="13"/>
      <c r="F8" s="19">
        <v>2201.56</v>
      </c>
      <c r="G8" s="13">
        <v>148.18</v>
      </c>
      <c r="H8" s="13">
        <v>518.62</v>
      </c>
      <c r="I8" s="13">
        <f t="shared" si="0"/>
        <v>9341.4000000000015</v>
      </c>
      <c r="J8" s="19">
        <v>6543.3</v>
      </c>
      <c r="K8" s="13"/>
      <c r="L8" s="19">
        <f t="shared" si="1"/>
        <v>6543.3</v>
      </c>
      <c r="M8" s="19">
        <f t="shared" si="2"/>
        <v>2798.1000000000013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>H11</f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>H12</f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 t="shared" ref="G15:H17" si="5">G14</f>
        <v>0</v>
      </c>
      <c r="H15" s="13">
        <f t="shared" si="5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 t="shared" si="5"/>
        <v>0</v>
      </c>
      <c r="H16" s="13">
        <f t="shared" si="5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 t="shared" si="5"/>
        <v>0</v>
      </c>
      <c r="H17" s="13">
        <f t="shared" si="5"/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16825.62</v>
      </c>
      <c r="C18" s="13">
        <f>SUM(C6:C14)</f>
        <v>0</v>
      </c>
      <c r="D18" s="13">
        <v>2580.1999999999998</v>
      </c>
      <c r="E18" s="13">
        <f>SUM(E6:E14)</f>
        <v>0</v>
      </c>
      <c r="F18" s="13">
        <f>SUM(F6:F17)</f>
        <v>6570.8099999999995</v>
      </c>
      <c r="G18" s="13">
        <v>444.54</v>
      </c>
      <c r="H18" s="13">
        <v>1555.86</v>
      </c>
      <c r="I18" s="13">
        <v>27977.03</v>
      </c>
      <c r="J18" s="13">
        <f>SUM(J6:J17)</f>
        <v>20626.59</v>
      </c>
      <c r="K18" s="13">
        <f>SUM(K6:K14)</f>
        <v>0</v>
      </c>
      <c r="L18" s="13">
        <f>SUM(L6:L17)</f>
        <v>20626.59</v>
      </c>
      <c r="M18" s="13">
        <f>SUM(M6:M17)</f>
        <v>7350.4400000000023</v>
      </c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4" spans="1:13">
      <c r="L24" s="3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68" t="s">
        <v>188</v>
      </c>
      <c r="B1" s="68"/>
      <c r="C1" s="68"/>
      <c r="D1" s="68"/>
      <c r="E1" s="68"/>
      <c r="F1" s="68" t="s">
        <v>37</v>
      </c>
      <c r="G1" s="68"/>
      <c r="H1" s="68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832.2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38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>
        <v>6299.75</v>
      </c>
      <c r="C6" s="13"/>
      <c r="D6" s="13">
        <v>691.6</v>
      </c>
      <c r="E6" s="13"/>
      <c r="F6" s="19">
        <v>1761.25</v>
      </c>
      <c r="G6" s="13">
        <v>166.44</v>
      </c>
      <c r="H6" s="13">
        <v>582.54</v>
      </c>
      <c r="I6" s="13">
        <v>9501.58</v>
      </c>
      <c r="J6" s="19">
        <v>4834</v>
      </c>
      <c r="K6" s="13"/>
      <c r="L6" s="19">
        <f>SUM(J6:K6)</f>
        <v>4834</v>
      </c>
      <c r="M6" s="19">
        <f>I6-L6</f>
        <v>4667.58</v>
      </c>
    </row>
    <row r="7" spans="1:13">
      <c r="A7" s="13" t="s">
        <v>18</v>
      </c>
      <c r="B7" s="13">
        <v>6299.75</v>
      </c>
      <c r="C7" s="13"/>
      <c r="D7" s="13">
        <v>696.92</v>
      </c>
      <c r="E7" s="13"/>
      <c r="F7" s="13">
        <v>1774.8</v>
      </c>
      <c r="G7" s="23">
        <v>166.44</v>
      </c>
      <c r="H7" s="23">
        <v>582.54</v>
      </c>
      <c r="I7" s="13">
        <v>9520.41</v>
      </c>
      <c r="J7" s="19">
        <v>6044.57</v>
      </c>
      <c r="K7" s="13"/>
      <c r="L7" s="19">
        <f t="shared" ref="L7:L17" si="0">SUM(J7:K7)</f>
        <v>6044.57</v>
      </c>
      <c r="M7" s="19">
        <f t="shared" ref="M7:M16" si="1">I7-L7</f>
        <v>3475.84</v>
      </c>
    </row>
    <row r="8" spans="1:13">
      <c r="A8" s="13" t="s">
        <v>19</v>
      </c>
      <c r="B8" s="13">
        <v>6299.75</v>
      </c>
      <c r="C8" s="13"/>
      <c r="D8" s="13">
        <v>2082.62</v>
      </c>
      <c r="E8" s="13"/>
      <c r="F8" s="13">
        <v>2757.03</v>
      </c>
      <c r="G8" s="23">
        <v>166.44</v>
      </c>
      <c r="H8" s="23">
        <v>582.54</v>
      </c>
      <c r="I8" s="13">
        <f t="shared" ref="I8:I16" si="2">SUM(B8:H8)</f>
        <v>11888.380000000001</v>
      </c>
      <c r="J8" s="19">
        <v>12760</v>
      </c>
      <c r="K8" s="13"/>
      <c r="L8" s="19">
        <f t="shared" si="0"/>
        <v>12760</v>
      </c>
      <c r="M8" s="19">
        <f t="shared" si="1"/>
        <v>-871.61999999999898</v>
      </c>
    </row>
    <row r="9" spans="1:13">
      <c r="A9" s="13" t="s">
        <v>20</v>
      </c>
      <c r="B9" s="13"/>
      <c r="C9" s="13"/>
      <c r="D9" s="13"/>
      <c r="E9" s="13"/>
      <c r="F9" s="13"/>
      <c r="G9" s="23"/>
      <c r="H9" s="23"/>
      <c r="I9" s="13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23">
        <f t="shared" ref="G10:H14" si="3">G9</f>
        <v>0</v>
      </c>
      <c r="H10" s="23">
        <f t="shared" si="3"/>
        <v>0</v>
      </c>
      <c r="I10" s="13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23">
        <f t="shared" si="3"/>
        <v>0</v>
      </c>
      <c r="H11" s="23">
        <f t="shared" si="3"/>
        <v>0</v>
      </c>
      <c r="I11" s="13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23">
        <f t="shared" si="3"/>
        <v>0</v>
      </c>
      <c r="H12" s="23">
        <f t="shared" si="3"/>
        <v>0</v>
      </c>
      <c r="I12" s="13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24" t="s">
        <v>24</v>
      </c>
      <c r="B13" s="13"/>
      <c r="D13" s="24"/>
      <c r="F13" s="25"/>
      <c r="G13" s="23">
        <f t="shared" si="3"/>
        <v>0</v>
      </c>
      <c r="H13" s="23">
        <f t="shared" si="3"/>
        <v>0</v>
      </c>
      <c r="I13" s="24">
        <f t="shared" si="2"/>
        <v>0</v>
      </c>
      <c r="J13" s="25"/>
      <c r="L13" s="25">
        <f t="shared" si="0"/>
        <v>0</v>
      </c>
      <c r="M13" s="25">
        <f t="shared" si="1"/>
        <v>0</v>
      </c>
    </row>
    <row r="14" spans="1:13">
      <c r="A14" s="24" t="s">
        <v>25</v>
      </c>
      <c r="B14" s="13"/>
      <c r="D14" s="24"/>
      <c r="F14" s="25"/>
      <c r="G14" s="23">
        <f>G13</f>
        <v>0</v>
      </c>
      <c r="H14" s="23">
        <f t="shared" si="3"/>
        <v>0</v>
      </c>
      <c r="I14" s="24">
        <f t="shared" si="2"/>
        <v>0</v>
      </c>
      <c r="J14" s="25"/>
      <c r="L14" s="25">
        <f t="shared" si="0"/>
        <v>0</v>
      </c>
      <c r="M14" s="25">
        <f t="shared" si="1"/>
        <v>0</v>
      </c>
    </row>
    <row r="15" spans="1:13">
      <c r="A15" s="24" t="s">
        <v>26</v>
      </c>
      <c r="B15" s="13">
        <f>B9</f>
        <v>0</v>
      </c>
      <c r="D15" s="24"/>
      <c r="F15" s="25"/>
      <c r="G15" s="23">
        <f>G14</f>
        <v>0</v>
      </c>
      <c r="H15" s="23">
        <f>H14</f>
        <v>0</v>
      </c>
      <c r="I15" s="24">
        <f t="shared" si="2"/>
        <v>0</v>
      </c>
      <c r="J15" s="25"/>
      <c r="L15" s="25">
        <f t="shared" si="0"/>
        <v>0</v>
      </c>
      <c r="M15" s="25">
        <f t="shared" si="1"/>
        <v>0</v>
      </c>
    </row>
    <row r="16" spans="1:13">
      <c r="A16" s="24" t="s">
        <v>27</v>
      </c>
      <c r="B16" s="13">
        <f>B10</f>
        <v>0</v>
      </c>
      <c r="D16" s="24"/>
      <c r="F16" s="25"/>
      <c r="G16" s="23">
        <f>G13</f>
        <v>0</v>
      </c>
      <c r="H16" s="23">
        <f>H15</f>
        <v>0</v>
      </c>
      <c r="I16" s="24">
        <f t="shared" si="2"/>
        <v>0</v>
      </c>
      <c r="J16" s="25"/>
      <c r="L16" s="25">
        <f t="shared" si="0"/>
        <v>0</v>
      </c>
      <c r="M16" s="25">
        <f t="shared" si="1"/>
        <v>0</v>
      </c>
    </row>
    <row r="17" spans="1:13">
      <c r="A17" s="24" t="s">
        <v>28</v>
      </c>
      <c r="B17" s="13">
        <f>B11</f>
        <v>0</v>
      </c>
      <c r="D17" s="24"/>
      <c r="F17" s="25"/>
      <c r="G17" s="23">
        <f>G14</f>
        <v>0</v>
      </c>
      <c r="H17" s="23">
        <f>H16</f>
        <v>0</v>
      </c>
      <c r="I17" s="24"/>
      <c r="J17" s="25"/>
      <c r="L17" s="25">
        <f t="shared" si="0"/>
        <v>0</v>
      </c>
      <c r="M17" s="25"/>
    </row>
    <row r="18" spans="1:13">
      <c r="A18" s="21" t="s">
        <v>29</v>
      </c>
      <c r="B18" s="13">
        <v>18899.25</v>
      </c>
      <c r="C18" s="13">
        <f>SUM(C6:C14)</f>
        <v>0</v>
      </c>
      <c r="D18" s="13">
        <f>SUM(D6:D17)</f>
        <v>3471.14</v>
      </c>
      <c r="E18" s="13">
        <f>SUM(E6:E14)</f>
        <v>0</v>
      </c>
      <c r="F18" s="13">
        <f>SUM(F6:F17)</f>
        <v>6293.08</v>
      </c>
      <c r="G18" s="13">
        <v>499.32</v>
      </c>
      <c r="H18" s="13">
        <v>1747.62</v>
      </c>
      <c r="I18" s="13">
        <v>30910.37</v>
      </c>
      <c r="J18" s="13">
        <f>SUM(J6:J17)</f>
        <v>23638.57</v>
      </c>
      <c r="K18" s="13">
        <f>SUM(K6:K14)</f>
        <v>0</v>
      </c>
      <c r="L18" s="13">
        <f>SUM(L6:L17)</f>
        <v>23638.57</v>
      </c>
      <c r="M18" s="13">
        <v>7271.8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8" t="s">
        <v>91</v>
      </c>
      <c r="G1" s="68"/>
      <c r="H1" s="68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341.21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2582.96</v>
      </c>
      <c r="C6" s="13"/>
      <c r="D6" s="13">
        <v>457.52</v>
      </c>
      <c r="E6" s="13"/>
      <c r="F6" s="19">
        <v>1165.1400000000001</v>
      </c>
      <c r="G6" s="13">
        <v>68.239999999999995</v>
      </c>
      <c r="H6" s="13">
        <v>238.85</v>
      </c>
      <c r="I6" s="13">
        <v>4512.71</v>
      </c>
      <c r="J6" s="19">
        <v>2737</v>
      </c>
      <c r="K6" s="13"/>
      <c r="L6" s="19">
        <f>SUM(J6:K6)</f>
        <v>2737</v>
      </c>
      <c r="M6" s="19">
        <f>I6-L6</f>
        <v>1775.71</v>
      </c>
    </row>
    <row r="7" spans="1:13">
      <c r="A7" s="13" t="s">
        <v>18</v>
      </c>
      <c r="B7" s="13">
        <v>2582.96</v>
      </c>
      <c r="C7" s="13"/>
      <c r="D7" s="13">
        <v>385.7</v>
      </c>
      <c r="E7" s="13"/>
      <c r="F7" s="19">
        <v>982.24</v>
      </c>
      <c r="G7" s="13">
        <v>68.239999999999995</v>
      </c>
      <c r="H7" s="13">
        <v>238.85</v>
      </c>
      <c r="I7" s="13">
        <f t="shared" ref="I7:I17" si="0">SUM(B7:H7)</f>
        <v>4257.99</v>
      </c>
      <c r="J7" s="19">
        <v>3647</v>
      </c>
      <c r="K7" s="13"/>
      <c r="L7" s="19">
        <f t="shared" ref="L7:L17" si="1">SUM(J7:K7)</f>
        <v>3647</v>
      </c>
      <c r="M7" s="19">
        <f t="shared" ref="M7:M17" si="2">I7-L7</f>
        <v>610.98999999999978</v>
      </c>
    </row>
    <row r="8" spans="1:13">
      <c r="A8" s="13" t="s">
        <v>19</v>
      </c>
      <c r="B8" s="13">
        <v>2582.96</v>
      </c>
      <c r="C8" s="13"/>
      <c r="D8" s="13">
        <v>385.7</v>
      </c>
      <c r="E8" s="13"/>
      <c r="F8" s="19">
        <v>982.24</v>
      </c>
      <c r="G8" s="13">
        <v>68.239999999999995</v>
      </c>
      <c r="H8" s="13">
        <v>238.85</v>
      </c>
      <c r="I8" s="13">
        <f t="shared" si="0"/>
        <v>4257.99</v>
      </c>
      <c r="J8" s="19">
        <v>1622</v>
      </c>
      <c r="K8" s="13"/>
      <c r="L8" s="19">
        <f t="shared" si="1"/>
        <v>1622</v>
      </c>
      <c r="M8" s="19">
        <f t="shared" si="2"/>
        <v>2635.99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>
        <f>H14</f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184</v>
      </c>
      <c r="B16" s="13">
        <f t="shared" si="3"/>
        <v>0</v>
      </c>
      <c r="C16" s="13"/>
      <c r="D16" s="13"/>
      <c r="E16" s="13"/>
      <c r="F16" s="19"/>
      <c r="G16" s="13">
        <f>G15</f>
        <v>0</v>
      </c>
      <c r="H16" s="13">
        <f>H15</f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/>
      <c r="H17" s="13">
        <f>H16</f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24">
        <v>7748.88</v>
      </c>
      <c r="C18" s="13">
        <f>SUM(C6:C12)</f>
        <v>0</v>
      </c>
      <c r="D18" s="13">
        <v>1228.92</v>
      </c>
      <c r="E18" s="13">
        <f>SUM(E6:E12)</f>
        <v>0</v>
      </c>
      <c r="F18" s="13">
        <f>SUM(F6:F17)</f>
        <v>3129.62</v>
      </c>
      <c r="G18" s="13">
        <v>204.72</v>
      </c>
      <c r="H18" s="13">
        <v>716.55</v>
      </c>
      <c r="I18" s="13">
        <v>13028.69</v>
      </c>
      <c r="J18" s="19">
        <f>SUM(J6:J17)</f>
        <v>8006</v>
      </c>
      <c r="K18" s="13">
        <f>SUM(K6:K12)</f>
        <v>0</v>
      </c>
      <c r="L18" s="13">
        <f>SUM(L6:L17)</f>
        <v>8006</v>
      </c>
      <c r="M18" s="19">
        <f>SUM(M6:M17)</f>
        <v>5022.6899999999996</v>
      </c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92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680.6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93</v>
      </c>
    </row>
    <row r="6" spans="1:13">
      <c r="A6" s="3" t="s">
        <v>17</v>
      </c>
      <c r="B6" s="3">
        <v>5152.1400000000003</v>
      </c>
      <c r="C6" s="3"/>
      <c r="D6" s="3">
        <v>646.38</v>
      </c>
      <c r="E6" s="3"/>
      <c r="F6" s="8">
        <v>1646.09</v>
      </c>
      <c r="G6" s="3">
        <v>136.1</v>
      </c>
      <c r="H6" s="3">
        <v>476.42</v>
      </c>
      <c r="I6" s="3">
        <v>8057.13</v>
      </c>
      <c r="J6" s="8">
        <v>6550.49</v>
      </c>
      <c r="K6" s="3"/>
      <c r="L6" s="8">
        <f>SUM(J6:K6)</f>
        <v>6550.49</v>
      </c>
      <c r="M6" s="8">
        <f>I6-L6</f>
        <v>1506.6400000000003</v>
      </c>
    </row>
    <row r="7" spans="1:13">
      <c r="A7" s="3" t="s">
        <v>18</v>
      </c>
      <c r="B7" s="3">
        <v>5152.1400000000003</v>
      </c>
      <c r="C7" s="3"/>
      <c r="D7" s="3">
        <v>659.68</v>
      </c>
      <c r="E7" s="3"/>
      <c r="F7" s="3">
        <v>1979.96</v>
      </c>
      <c r="G7" s="9">
        <v>136.1</v>
      </c>
      <c r="H7" s="9">
        <v>476.42</v>
      </c>
      <c r="I7" s="3">
        <f t="shared" ref="I7:I17" si="0">SUM(B7:H7)</f>
        <v>8404.3000000000011</v>
      </c>
      <c r="J7" s="8">
        <v>6045</v>
      </c>
      <c r="K7" s="3"/>
      <c r="L7" s="8">
        <f t="shared" ref="L7:L17" si="1">SUM(J7:K7)</f>
        <v>6045</v>
      </c>
      <c r="M7" s="8">
        <f t="shared" ref="M7:M15" si="2">I7-L7</f>
        <v>2359.3000000000011</v>
      </c>
    </row>
    <row r="8" spans="1:13">
      <c r="A8" s="3" t="s">
        <v>19</v>
      </c>
      <c r="B8" s="3">
        <v>5152.1400000000003</v>
      </c>
      <c r="C8" s="3"/>
      <c r="D8" s="3">
        <v>726.18</v>
      </c>
      <c r="E8" s="3"/>
      <c r="F8" s="3">
        <v>1849.31</v>
      </c>
      <c r="G8" s="9">
        <v>136.1</v>
      </c>
      <c r="H8" s="9">
        <v>476.42</v>
      </c>
      <c r="I8" s="3">
        <f t="shared" si="0"/>
        <v>8340.1500000000015</v>
      </c>
      <c r="J8" s="8">
        <v>9327</v>
      </c>
      <c r="K8" s="3"/>
      <c r="L8" s="8">
        <f t="shared" si="1"/>
        <v>9327</v>
      </c>
      <c r="M8" s="8">
        <f t="shared" si="2"/>
        <v>-986.84999999999854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ref="G10:H14" si="3">G9</f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>G11</f>
        <v>0</v>
      </c>
      <c r="H12" s="9">
        <f t="shared" si="3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>G12</f>
        <v>0</v>
      </c>
      <c r="H13" s="9">
        <f t="shared" si="3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>G13</f>
        <v>0</v>
      </c>
      <c r="H14" s="9">
        <f t="shared" si="3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 t="shared" ref="G15:H17" si="4">G14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 t="shared" si="4"/>
        <v>0</v>
      </c>
      <c r="H16" s="9">
        <f t="shared" si="4"/>
        <v>0</v>
      </c>
      <c r="I16" s="3"/>
      <c r="J16" s="8"/>
      <c r="K16" s="3"/>
      <c r="L16" s="8">
        <f t="shared" si="1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 t="shared" si="4"/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/>
    </row>
    <row r="18" spans="1:13">
      <c r="A18" s="10" t="s">
        <v>29</v>
      </c>
      <c r="B18" s="3">
        <v>15456.42</v>
      </c>
      <c r="C18" s="3">
        <f>SUM(C6:C14)</f>
        <v>0</v>
      </c>
      <c r="D18" s="3">
        <v>2032.24</v>
      </c>
      <c r="E18" s="3"/>
      <c r="F18" s="3">
        <v>5475.36</v>
      </c>
      <c r="G18" s="3">
        <v>408.3</v>
      </c>
      <c r="H18" s="3">
        <v>1429.26</v>
      </c>
      <c r="I18" s="3">
        <v>24801.58</v>
      </c>
      <c r="J18" s="3">
        <v>21922.49</v>
      </c>
      <c r="K18" s="3"/>
      <c r="L18" s="3">
        <v>21922.49</v>
      </c>
      <c r="M18" s="3">
        <v>2879.09</v>
      </c>
    </row>
    <row r="19" spans="1:13">
      <c r="J19" s="30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94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391.1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2960.63</v>
      </c>
      <c r="C6" s="3"/>
      <c r="D6" s="3">
        <v>843.22</v>
      </c>
      <c r="E6" s="3"/>
      <c r="F6" s="8">
        <v>2147.38</v>
      </c>
      <c r="G6" s="3">
        <v>47.96</v>
      </c>
      <c r="H6" s="3">
        <v>273.77</v>
      </c>
      <c r="I6" s="3">
        <v>6272.96</v>
      </c>
      <c r="J6" s="8">
        <v>1812</v>
      </c>
      <c r="K6" s="3"/>
      <c r="L6" s="8">
        <f>SUM(J6:K6)</f>
        <v>1812</v>
      </c>
      <c r="M6" s="8">
        <f>I6-L6</f>
        <v>4460.96</v>
      </c>
    </row>
    <row r="7" spans="1:13">
      <c r="A7" s="3" t="s">
        <v>18</v>
      </c>
      <c r="B7" s="3">
        <v>2960.63</v>
      </c>
      <c r="C7" s="3"/>
      <c r="D7" s="3">
        <v>923.02</v>
      </c>
      <c r="E7" s="3"/>
      <c r="F7" s="3">
        <v>2167.6999999999998</v>
      </c>
      <c r="G7" s="9">
        <v>47.96</v>
      </c>
      <c r="H7" s="9">
        <v>273.77</v>
      </c>
      <c r="I7" s="3">
        <f t="shared" ref="I7:I17" si="0">SUM(B7:H7)</f>
        <v>6373.08</v>
      </c>
      <c r="J7" s="8">
        <v>6710.21</v>
      </c>
      <c r="K7" s="3"/>
      <c r="L7" s="8">
        <f t="shared" ref="L7:L17" si="1">SUM(J7:K7)</f>
        <v>6710.21</v>
      </c>
      <c r="M7" s="8">
        <f t="shared" ref="M7:M17" si="2">I7-L7</f>
        <v>-337.13000000000011</v>
      </c>
    </row>
    <row r="8" spans="1:13">
      <c r="A8" s="3" t="s">
        <v>19</v>
      </c>
      <c r="B8" s="3">
        <v>2960.63</v>
      </c>
      <c r="C8" s="3"/>
      <c r="D8" s="3">
        <v>896.42</v>
      </c>
      <c r="E8" s="3"/>
      <c r="F8" s="3">
        <v>1368.36</v>
      </c>
      <c r="G8" s="9">
        <v>47.96</v>
      </c>
      <c r="H8" s="9">
        <v>273.77</v>
      </c>
      <c r="I8" s="3">
        <f t="shared" si="0"/>
        <v>5547.1399999999994</v>
      </c>
      <c r="J8" s="8">
        <v>5509.81</v>
      </c>
      <c r="K8" s="3"/>
      <c r="L8" s="8">
        <f t="shared" si="1"/>
        <v>5509.81</v>
      </c>
      <c r="M8" s="8">
        <f t="shared" si="2"/>
        <v>37.329999999999018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5" si="3">B9</f>
        <v>0</v>
      </c>
      <c r="C10" s="3"/>
      <c r="D10" s="3"/>
      <c r="E10" s="3"/>
      <c r="F10" s="8"/>
      <c r="G10" s="9">
        <f t="shared" ref="G10:H14" si="4">G9</f>
        <v>0</v>
      </c>
      <c r="H10" s="9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9">
        <f t="shared" si="4"/>
        <v>0</v>
      </c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9">
        <f t="shared" si="4"/>
        <v>0</v>
      </c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9">
        <f t="shared" si="4"/>
        <v>0</v>
      </c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9">
        <f t="shared" si="4"/>
        <v>0</v>
      </c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9">
        <f t="shared" ref="G15:H17" si="5">G14</f>
        <v>0</v>
      </c>
      <c r="H15" s="9">
        <f t="shared" si="5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C16" s="3"/>
      <c r="D16" s="3"/>
      <c r="E16" s="3"/>
      <c r="F16" s="8"/>
      <c r="G16" s="9">
        <f t="shared" si="5"/>
        <v>0</v>
      </c>
      <c r="H16" s="9">
        <f t="shared" si="5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>B15</f>
        <v>0</v>
      </c>
      <c r="C17" s="3"/>
      <c r="D17" s="3"/>
      <c r="E17" s="3"/>
      <c r="F17" s="8"/>
      <c r="G17" s="9">
        <f t="shared" si="5"/>
        <v>0</v>
      </c>
      <c r="H17" s="9">
        <f t="shared" si="5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8881.89</v>
      </c>
      <c r="C18" s="3">
        <f>SUM(C6:C14)</f>
        <v>0</v>
      </c>
      <c r="D18" s="3">
        <f>SUM(D6:D17)</f>
        <v>2662.66</v>
      </c>
      <c r="E18" s="3">
        <f>SUM(E6:E14)</f>
        <v>0</v>
      </c>
      <c r="F18" s="3">
        <f>SUM(F6:F17)</f>
        <v>5683.44</v>
      </c>
      <c r="G18" s="3">
        <v>143.88</v>
      </c>
      <c r="H18" s="3">
        <v>821.31</v>
      </c>
      <c r="I18" s="3">
        <v>18193.18</v>
      </c>
      <c r="J18" s="3">
        <f>SUM(J6:J17)</f>
        <v>14032.02</v>
      </c>
      <c r="K18" s="3">
        <f>SUM(K6:K14)</f>
        <v>0</v>
      </c>
      <c r="L18" s="3">
        <f>SUM(L6:L17)</f>
        <v>14032.02</v>
      </c>
      <c r="M18" s="3">
        <f>SUM(M6:M17)</f>
        <v>4161.1599999999989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6" sqref="M6:M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95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816.1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6177.88</v>
      </c>
      <c r="C6" s="3"/>
      <c r="D6" s="3">
        <v>800.66</v>
      </c>
      <c r="E6" s="3"/>
      <c r="F6" s="8">
        <v>1006.36</v>
      </c>
      <c r="G6" s="3">
        <v>163.22</v>
      </c>
      <c r="H6" s="3">
        <v>571.27</v>
      </c>
      <c r="I6" s="3">
        <v>8719.39</v>
      </c>
      <c r="J6" s="8">
        <v>7089.41</v>
      </c>
      <c r="K6" s="3"/>
      <c r="L6" s="8">
        <f>SUM(J6:K6)</f>
        <v>7089.41</v>
      </c>
      <c r="M6" s="8">
        <f>I6-L6</f>
        <v>1629.9799999999996</v>
      </c>
    </row>
    <row r="7" spans="1:13">
      <c r="A7" s="3" t="s">
        <v>18</v>
      </c>
      <c r="B7" s="3">
        <v>6177.88</v>
      </c>
      <c r="C7" s="3"/>
      <c r="D7" s="3">
        <v>808.64</v>
      </c>
      <c r="E7" s="3"/>
      <c r="F7" s="3">
        <v>2059.31</v>
      </c>
      <c r="G7" s="9">
        <v>163.22</v>
      </c>
      <c r="H7" s="9">
        <v>571.27</v>
      </c>
      <c r="I7" s="3">
        <f t="shared" ref="I7:I17" si="0">SUM(B7:H7)</f>
        <v>9780.32</v>
      </c>
      <c r="J7" s="8">
        <v>17052</v>
      </c>
      <c r="K7" s="3"/>
      <c r="L7" s="8">
        <f t="shared" ref="L7:L17" si="1">SUM(J7:K7)</f>
        <v>17052</v>
      </c>
      <c r="M7" s="8">
        <f t="shared" ref="M7:M17" si="2">I7-L7</f>
        <v>-7271.68</v>
      </c>
    </row>
    <row r="8" spans="1:13">
      <c r="A8" s="3" t="s">
        <v>19</v>
      </c>
      <c r="B8" s="3">
        <v>6177.88</v>
      </c>
      <c r="C8" s="3"/>
      <c r="D8" s="3">
        <v>760.76</v>
      </c>
      <c r="E8" s="3"/>
      <c r="F8" s="3">
        <v>1754.48</v>
      </c>
      <c r="G8" s="9">
        <v>163.22</v>
      </c>
      <c r="H8" s="9">
        <v>571.27</v>
      </c>
      <c r="I8" s="3">
        <f t="shared" si="0"/>
        <v>9427.61</v>
      </c>
      <c r="J8" s="8">
        <v>8025</v>
      </c>
      <c r="K8" s="3"/>
      <c r="L8" s="8">
        <f t="shared" si="1"/>
        <v>8025</v>
      </c>
      <c r="M8" s="8">
        <f t="shared" si="2"/>
        <v>1402.6100000000006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9">
        <f t="shared" ref="G10:H14" si="4">G9</f>
        <v>0</v>
      </c>
      <c r="H10" s="9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9">
        <f t="shared" si="4"/>
        <v>0</v>
      </c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9">
        <f>G11</f>
        <v>0</v>
      </c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9">
        <f>G12</f>
        <v>0</v>
      </c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9">
        <f>G13</f>
        <v>0</v>
      </c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9">
        <f t="shared" ref="G15:H17" si="5">G14</f>
        <v>0</v>
      </c>
      <c r="H15" s="9">
        <f t="shared" si="5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9">
        <f t="shared" si="5"/>
        <v>0</v>
      </c>
      <c r="H16" s="9">
        <f t="shared" si="5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9">
        <f t="shared" si="5"/>
        <v>0</v>
      </c>
      <c r="H17" s="9">
        <f t="shared" si="5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18533.64</v>
      </c>
      <c r="C18" s="3">
        <f>SUM(C6:C14)</f>
        <v>0</v>
      </c>
      <c r="D18" s="3">
        <f>SUM(D6:D17)</f>
        <v>2370.06</v>
      </c>
      <c r="E18" s="3"/>
      <c r="F18" s="3">
        <f>SUM(F6:F17)</f>
        <v>4820.1499999999996</v>
      </c>
      <c r="G18" s="3">
        <v>489.66</v>
      </c>
      <c r="H18" s="3">
        <v>1713.81</v>
      </c>
      <c r="I18" s="3">
        <v>27927.32</v>
      </c>
      <c r="J18" s="3">
        <f>SUM(J6:J17)</f>
        <v>32166.41</v>
      </c>
      <c r="K18" s="3">
        <f>SUM(K6:K14)</f>
        <v>0</v>
      </c>
      <c r="L18" s="3">
        <f>SUM(L6:L17)</f>
        <v>32166.41</v>
      </c>
      <c r="M18" s="3">
        <f>SUM(M6:M17)</f>
        <v>-4239.09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96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750.6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5682.04</v>
      </c>
      <c r="C6" s="3"/>
      <c r="D6" s="3">
        <v>481.46</v>
      </c>
      <c r="E6" s="3"/>
      <c r="F6" s="8">
        <v>1293.8399999999999</v>
      </c>
      <c r="G6" s="3">
        <v>150.12</v>
      </c>
      <c r="H6" s="3">
        <v>525.41999999999996</v>
      </c>
      <c r="I6" s="3">
        <v>8132.88</v>
      </c>
      <c r="J6" s="8">
        <v>6042.58</v>
      </c>
      <c r="K6" s="3"/>
      <c r="L6" s="8">
        <f>SUM(J6:K6)</f>
        <v>6042.58</v>
      </c>
      <c r="M6" s="8">
        <f>I6-L6</f>
        <v>2090.3000000000002</v>
      </c>
    </row>
    <row r="7" spans="1:13">
      <c r="A7" s="3" t="s">
        <v>18</v>
      </c>
      <c r="B7" s="3">
        <v>5682.04</v>
      </c>
      <c r="C7" s="3"/>
      <c r="D7" s="3">
        <v>521.36</v>
      </c>
      <c r="E7" s="3"/>
      <c r="F7" s="3">
        <v>1497.06</v>
      </c>
      <c r="G7" s="9">
        <v>150.12</v>
      </c>
      <c r="H7" s="9">
        <v>525.41999999999996</v>
      </c>
      <c r="I7" s="3">
        <f t="shared" ref="I7:I17" si="0">SUM(B7:H7)</f>
        <v>8375.9999999999982</v>
      </c>
      <c r="J7" s="8">
        <v>8386.8799999999992</v>
      </c>
      <c r="K7" s="3"/>
      <c r="L7" s="8">
        <f t="shared" ref="L7:L17" si="1">SUM(J7:K7)</f>
        <v>8386.8799999999992</v>
      </c>
      <c r="M7" s="8">
        <f t="shared" ref="M7:M17" si="2">I7-L7</f>
        <v>-10.880000000001019</v>
      </c>
    </row>
    <row r="8" spans="1:13">
      <c r="A8" s="3" t="s">
        <v>19</v>
      </c>
      <c r="B8" s="3">
        <v>5682.04</v>
      </c>
      <c r="C8" s="3"/>
      <c r="D8" s="3">
        <v>813.96</v>
      </c>
      <c r="E8" s="3"/>
      <c r="F8" s="3">
        <v>2072.85</v>
      </c>
      <c r="G8" s="9">
        <v>150.12</v>
      </c>
      <c r="H8" s="9">
        <v>525.41999999999996</v>
      </c>
      <c r="I8" s="3">
        <f t="shared" si="0"/>
        <v>9244.3900000000012</v>
      </c>
      <c r="J8" s="8">
        <v>8251.89</v>
      </c>
      <c r="K8" s="3"/>
      <c r="L8" s="8">
        <f t="shared" si="1"/>
        <v>8251.89</v>
      </c>
      <c r="M8" s="8">
        <f t="shared" si="2"/>
        <v>992.50000000000182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>B9</f>
        <v>0</v>
      </c>
      <c r="C10" s="3"/>
      <c r="D10" s="3"/>
      <c r="E10" s="3"/>
      <c r="F10" s="8"/>
      <c r="G10" s="9">
        <f t="shared" ref="G10:H14" si="3">G9</f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>B10</f>
        <v>0</v>
      </c>
      <c r="C11" s="3"/>
      <c r="D11" s="3"/>
      <c r="E11" s="3"/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>B11</f>
        <v>0</v>
      </c>
      <c r="C12" s="3"/>
      <c r="D12" s="3"/>
      <c r="E12" s="3"/>
      <c r="F12" s="8"/>
      <c r="G12" s="9">
        <f t="shared" si="3"/>
        <v>0</v>
      </c>
      <c r="H12" s="9">
        <f t="shared" ref="H12:H17" si="4">H11</f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C13" s="3"/>
      <c r="D13" s="3"/>
      <c r="E13" s="3"/>
      <c r="F13" s="8"/>
      <c r="G13" s="9">
        <f t="shared" si="3"/>
        <v>0</v>
      </c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>B12</f>
        <v>0</v>
      </c>
      <c r="C14" s="3"/>
      <c r="D14" s="3"/>
      <c r="E14" s="3"/>
      <c r="F14" s="8"/>
      <c r="G14" s="9">
        <f t="shared" si="3"/>
        <v>0</v>
      </c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>B13</f>
        <v>0</v>
      </c>
      <c r="C15" s="3"/>
      <c r="D15" s="3"/>
      <c r="E15" s="3"/>
      <c r="F15" s="8"/>
      <c r="G15" s="9">
        <f>G14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>B14</f>
        <v>0</v>
      </c>
      <c r="C16" s="3"/>
      <c r="D16" s="3"/>
      <c r="E16" s="3"/>
      <c r="F16" s="8"/>
      <c r="G16" s="9">
        <f>G15</f>
        <v>0</v>
      </c>
      <c r="H16" s="9">
        <f t="shared" si="4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>B15</f>
        <v>0</v>
      </c>
      <c r="C17" s="3"/>
      <c r="D17" s="3"/>
      <c r="E17" s="3"/>
      <c r="F17" s="8"/>
      <c r="G17" s="9">
        <f>G16</f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17046.12</v>
      </c>
      <c r="C18" s="3">
        <f>SUM(C6:C14)</f>
        <v>0</v>
      </c>
      <c r="D18" s="3">
        <f>SUM(D6:D17)</f>
        <v>1816.78</v>
      </c>
      <c r="E18" s="3"/>
      <c r="F18" s="3">
        <f>SUM(F6:F17)</f>
        <v>4863.75</v>
      </c>
      <c r="G18" s="3">
        <v>450.36</v>
      </c>
      <c r="H18" s="3">
        <v>1576.26</v>
      </c>
      <c r="I18" s="3">
        <v>25753.27</v>
      </c>
      <c r="J18" s="3">
        <f>SUM(J6:J17)</f>
        <v>22681.35</v>
      </c>
      <c r="K18" s="3">
        <f>SUM(K6:K14)</f>
        <v>0</v>
      </c>
      <c r="L18" s="3">
        <f>SUM(L6:L17)</f>
        <v>22681.35</v>
      </c>
      <c r="M18" s="3">
        <v>3071.92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L6" sqref="L6:L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97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648.70000000000005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12</v>
      </c>
      <c r="I5" s="34" t="s">
        <v>38</v>
      </c>
      <c r="J5" s="34" t="s">
        <v>14</v>
      </c>
      <c r="K5" s="34"/>
      <c r="L5" s="34" t="s">
        <v>15</v>
      </c>
      <c r="M5" s="35" t="s">
        <v>16</v>
      </c>
    </row>
    <row r="6" spans="1:13">
      <c r="A6" s="3" t="s">
        <v>17</v>
      </c>
      <c r="B6" s="3">
        <v>4910.66</v>
      </c>
      <c r="C6" s="3"/>
      <c r="D6" s="3">
        <v>864.5</v>
      </c>
      <c r="E6" s="3"/>
      <c r="F6" s="8">
        <v>2201.5700000000002</v>
      </c>
      <c r="G6" s="3">
        <v>129.74</v>
      </c>
      <c r="H6" s="3">
        <v>454.09</v>
      </c>
      <c r="I6" s="3">
        <v>8560.56</v>
      </c>
      <c r="J6" s="8">
        <v>8071.58</v>
      </c>
      <c r="K6" s="3"/>
      <c r="L6" s="8">
        <f>SUM(J6:K6)</f>
        <v>8071.58</v>
      </c>
      <c r="M6" s="8">
        <f>I6-L6</f>
        <v>488.97999999999956</v>
      </c>
    </row>
    <row r="7" spans="1:13">
      <c r="A7" s="3" t="s">
        <v>18</v>
      </c>
      <c r="B7" s="3">
        <v>4910.66</v>
      </c>
      <c r="C7" s="3"/>
      <c r="D7" s="3">
        <v>1077.3</v>
      </c>
      <c r="E7" s="3"/>
      <c r="F7" s="8">
        <v>2410.25</v>
      </c>
      <c r="G7" s="3">
        <v>129.74</v>
      </c>
      <c r="H7" s="3">
        <v>454.09</v>
      </c>
      <c r="I7" s="3">
        <f t="shared" ref="I7:I12" si="0">SUM(B7:H7)</f>
        <v>8982.0399999999991</v>
      </c>
      <c r="J7" s="8">
        <v>6968.46</v>
      </c>
      <c r="K7" s="3"/>
      <c r="L7" s="8">
        <f t="shared" ref="L7:L12" si="1">SUM(J7:K7)</f>
        <v>6968.46</v>
      </c>
      <c r="M7" s="8">
        <f t="shared" ref="M7:M17" si="2">I7-L7</f>
        <v>2013.579999999999</v>
      </c>
    </row>
    <row r="8" spans="1:13">
      <c r="A8" s="3" t="s">
        <v>19</v>
      </c>
      <c r="B8" s="3">
        <v>4910.66</v>
      </c>
      <c r="C8" s="3"/>
      <c r="D8" s="3">
        <v>997.5</v>
      </c>
      <c r="E8" s="3"/>
      <c r="F8" s="8">
        <v>2540.27</v>
      </c>
      <c r="G8" s="3">
        <v>129.74</v>
      </c>
      <c r="H8" s="3">
        <v>454.09</v>
      </c>
      <c r="I8" s="3">
        <f t="shared" si="0"/>
        <v>9032.26</v>
      </c>
      <c r="J8" s="8">
        <v>5114.3900000000003</v>
      </c>
      <c r="K8" s="3"/>
      <c r="L8" s="8">
        <f t="shared" si="1"/>
        <v>5114.3900000000003</v>
      </c>
      <c r="M8" s="8">
        <f t="shared" si="2"/>
        <v>3917.87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>
        <f t="shared" ref="G10:H12" si="4">G9</f>
        <v>0</v>
      </c>
      <c r="H10" s="3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>
        <f t="shared" si="4"/>
        <v>0</v>
      </c>
      <c r="H11" s="3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>
        <f t="shared" si="4"/>
        <v>0</v>
      </c>
      <c r="H12" s="3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>
        <f>C12</f>
        <v>0</v>
      </c>
      <c r="D13" s="3"/>
      <c r="E13" s="3">
        <v>0</v>
      </c>
      <c r="F13" s="3"/>
      <c r="G13" s="3">
        <f t="shared" ref="G13:H17" si="5">G12</f>
        <v>0</v>
      </c>
      <c r="H13" s="3">
        <f t="shared" si="5"/>
        <v>0</v>
      </c>
      <c r="I13" s="3">
        <f>SUM(B13:H13)</f>
        <v>0</v>
      </c>
      <c r="J13" s="3"/>
      <c r="K13" s="3">
        <f>K12</f>
        <v>0</v>
      </c>
      <c r="L13" s="3"/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3"/>
      <c r="G14" s="3">
        <f t="shared" si="5"/>
        <v>0</v>
      </c>
      <c r="H14" s="3">
        <f t="shared" si="5"/>
        <v>0</v>
      </c>
      <c r="I14" s="3">
        <f>SUM(B14:H14)</f>
        <v>0</v>
      </c>
      <c r="J14" s="3"/>
      <c r="K14" s="3"/>
      <c r="L14" s="3"/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3"/>
      <c r="G15" s="3">
        <f t="shared" si="5"/>
        <v>0</v>
      </c>
      <c r="H15" s="3">
        <f t="shared" si="5"/>
        <v>0</v>
      </c>
      <c r="I15" s="3">
        <f>SUM(B15:H15)</f>
        <v>0</v>
      </c>
      <c r="J15" s="3"/>
      <c r="K15" s="3"/>
      <c r="L15" s="3"/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3"/>
      <c r="G16" s="3">
        <f t="shared" si="5"/>
        <v>0</v>
      </c>
      <c r="H16" s="3">
        <f t="shared" si="5"/>
        <v>0</v>
      </c>
      <c r="I16" s="3">
        <f>SUM(B16:H16)</f>
        <v>0</v>
      </c>
      <c r="J16" s="3"/>
      <c r="K16" s="3"/>
      <c r="L16" s="3"/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3"/>
      <c r="G17" s="3">
        <f t="shared" si="5"/>
        <v>0</v>
      </c>
      <c r="H17" s="3">
        <f t="shared" si="5"/>
        <v>0</v>
      </c>
      <c r="I17" s="3">
        <f>SUM(B17:H17)</f>
        <v>0</v>
      </c>
      <c r="J17" s="3"/>
      <c r="K17" s="3"/>
      <c r="L17" s="3"/>
      <c r="M17" s="8">
        <f t="shared" si="2"/>
        <v>0</v>
      </c>
    </row>
    <row r="18" spans="1:13">
      <c r="A18" s="36" t="s">
        <v>29</v>
      </c>
      <c r="B18" s="3">
        <v>14731.98</v>
      </c>
      <c r="C18" s="3">
        <f t="shared" ref="C18:K18" si="6">SUM(C6:C14)</f>
        <v>0</v>
      </c>
      <c r="D18" s="3">
        <f>SUM(D6:D17)</f>
        <v>2939.3</v>
      </c>
      <c r="E18" s="3">
        <f t="shared" si="6"/>
        <v>0</v>
      </c>
      <c r="F18" s="3">
        <f>SUM(F6:F17)</f>
        <v>7152.09</v>
      </c>
      <c r="G18" s="3">
        <f t="shared" si="6"/>
        <v>389.22</v>
      </c>
      <c r="H18" s="3">
        <v>1362.27</v>
      </c>
      <c r="I18" s="3">
        <v>26574.86</v>
      </c>
      <c r="J18" s="3">
        <f>SUM(J6:J17)</f>
        <v>20154.43</v>
      </c>
      <c r="K18" s="3">
        <f t="shared" si="6"/>
        <v>0</v>
      </c>
      <c r="L18" s="3">
        <v>20154.43</v>
      </c>
      <c r="M18" s="3">
        <v>6420.43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98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401.6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12</v>
      </c>
      <c r="I5" s="34" t="s">
        <v>45</v>
      </c>
      <c r="J5" s="34" t="s">
        <v>14</v>
      </c>
      <c r="K5" s="34"/>
      <c r="L5" s="34" t="s">
        <v>99</v>
      </c>
      <c r="M5" s="35" t="s">
        <v>16</v>
      </c>
    </row>
    <row r="6" spans="1:13">
      <c r="A6" s="3" t="s">
        <v>17</v>
      </c>
      <c r="B6" s="3">
        <v>3040.11</v>
      </c>
      <c r="C6" s="3"/>
      <c r="D6" s="3">
        <v>582.54</v>
      </c>
      <c r="E6" s="3"/>
      <c r="F6" s="8">
        <v>1300.6199999999999</v>
      </c>
      <c r="G6" s="3">
        <v>80.319999999999993</v>
      </c>
      <c r="H6" s="3">
        <v>281.12</v>
      </c>
      <c r="I6" s="3">
        <v>5284.71</v>
      </c>
      <c r="J6" s="8">
        <v>655</v>
      </c>
      <c r="K6" s="3"/>
      <c r="L6" s="8">
        <f>SUM(J6:K6)</f>
        <v>655</v>
      </c>
      <c r="M6" s="8">
        <f>I6-L6</f>
        <v>4629.71</v>
      </c>
    </row>
    <row r="7" spans="1:13">
      <c r="A7" s="3" t="s">
        <v>18</v>
      </c>
      <c r="B7" s="3">
        <v>3040.11</v>
      </c>
      <c r="C7" s="3"/>
      <c r="D7" s="3">
        <v>571.9</v>
      </c>
      <c r="E7" s="3"/>
      <c r="F7" s="8">
        <v>1456.42</v>
      </c>
      <c r="G7" s="3">
        <v>80.319999999999993</v>
      </c>
      <c r="H7" s="3">
        <v>281.12</v>
      </c>
      <c r="I7" s="3">
        <f t="shared" ref="I7:I12" si="0">SUM(B7:H7)</f>
        <v>5429.87</v>
      </c>
      <c r="J7" s="8">
        <v>4240</v>
      </c>
      <c r="K7" s="3"/>
      <c r="L7" s="8">
        <f t="shared" ref="L7:L17" si="1">SUM(J7:K7)</f>
        <v>4240</v>
      </c>
      <c r="M7" s="8">
        <f t="shared" ref="M7:M12" si="2">I7-L7</f>
        <v>1189.8699999999999</v>
      </c>
    </row>
    <row r="8" spans="1:13">
      <c r="A8" s="3" t="s">
        <v>19</v>
      </c>
      <c r="B8" s="3">
        <v>3040.11</v>
      </c>
      <c r="C8" s="3"/>
      <c r="D8" s="3">
        <v>339</v>
      </c>
      <c r="E8" s="3"/>
      <c r="F8" s="8">
        <v>1016.11</v>
      </c>
      <c r="G8" s="3">
        <v>80.319999999999993</v>
      </c>
      <c r="H8" s="3">
        <v>281.12</v>
      </c>
      <c r="I8" s="3">
        <f t="shared" si="0"/>
        <v>4756.66</v>
      </c>
      <c r="J8" s="8">
        <v>5632.1</v>
      </c>
      <c r="K8" s="3"/>
      <c r="L8" s="8">
        <f t="shared" si="1"/>
        <v>5632.1</v>
      </c>
      <c r="M8" s="8">
        <f t="shared" si="2"/>
        <v>-875.44000000000051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>
        <f t="shared" ref="G10:H14" si="4">G9</f>
        <v>0</v>
      </c>
      <c r="H10" s="3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>
        <f t="shared" si="4"/>
        <v>0</v>
      </c>
      <c r="H11" s="3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>
        <f t="shared" si="4"/>
        <v>0</v>
      </c>
      <c r="H12" s="3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>
        <f t="shared" si="4"/>
        <v>0</v>
      </c>
      <c r="H13" s="3">
        <f t="shared" si="4"/>
        <v>0</v>
      </c>
      <c r="I13" s="3"/>
      <c r="J13" s="8"/>
      <c r="K13" s="3"/>
      <c r="L13" s="8">
        <f t="shared" si="1"/>
        <v>0</v>
      </c>
      <c r="M13" s="8"/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>
        <f t="shared" si="4"/>
        <v>0</v>
      </c>
      <c r="H14" s="3">
        <f t="shared" si="4"/>
        <v>0</v>
      </c>
      <c r="I14" s="3"/>
      <c r="J14" s="8"/>
      <c r="K14" s="3"/>
      <c r="L14" s="8">
        <f t="shared" si="1"/>
        <v>0</v>
      </c>
      <c r="M14" s="8"/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 t="shared" ref="G15:H17" si="5">G14</f>
        <v>0</v>
      </c>
      <c r="H15" s="3">
        <f t="shared" si="5"/>
        <v>0</v>
      </c>
      <c r="I15" s="3"/>
      <c r="J15" s="8"/>
      <c r="K15" s="3"/>
      <c r="L15" s="8">
        <f t="shared" si="1"/>
        <v>0</v>
      </c>
      <c r="M15" s="8"/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3">
        <f t="shared" si="5"/>
        <v>0</v>
      </c>
      <c r="H16" s="3">
        <f t="shared" si="5"/>
        <v>0</v>
      </c>
      <c r="I16" s="3"/>
      <c r="J16" s="8"/>
      <c r="K16" s="3"/>
      <c r="L16" s="8">
        <f t="shared" si="1"/>
        <v>0</v>
      </c>
      <c r="M16" s="8"/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 t="shared" si="5"/>
        <v>0</v>
      </c>
      <c r="H17" s="3">
        <f t="shared" si="5"/>
        <v>0</v>
      </c>
      <c r="I17" s="3"/>
      <c r="J17" s="8"/>
      <c r="K17" s="3"/>
      <c r="L17" s="8">
        <f t="shared" si="1"/>
        <v>0</v>
      </c>
      <c r="M17" s="8"/>
    </row>
    <row r="18" spans="1:13">
      <c r="A18" s="36" t="s">
        <v>29</v>
      </c>
      <c r="B18" s="3">
        <v>9120.33</v>
      </c>
      <c r="C18" s="3">
        <f>SUM(C6:C14)</f>
        <v>0</v>
      </c>
      <c r="D18" s="3">
        <f>SUM(D6:D17)</f>
        <v>1493.44</v>
      </c>
      <c r="E18" s="3"/>
      <c r="F18" s="3">
        <f>SUM(F6:F17)</f>
        <v>3773.15</v>
      </c>
      <c r="G18" s="3">
        <v>240.96</v>
      </c>
      <c r="H18" s="3">
        <v>843.36</v>
      </c>
      <c r="I18" s="3">
        <v>15471.24</v>
      </c>
      <c r="J18" s="3">
        <f>SUM(J6:J17)</f>
        <v>10527.1</v>
      </c>
      <c r="K18" s="3">
        <f>SUM(K6:K14)</f>
        <v>0</v>
      </c>
      <c r="L18" s="3">
        <f>SUM(L6:L17)</f>
        <v>10527.1</v>
      </c>
      <c r="M18" s="3">
        <v>4944.1400000000003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37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100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737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5579.09</v>
      </c>
      <c r="C6" s="3"/>
      <c r="D6" s="3">
        <v>1189.02</v>
      </c>
      <c r="E6" s="3"/>
      <c r="F6" s="8">
        <v>2845.1</v>
      </c>
      <c r="G6" s="3">
        <v>147.4</v>
      </c>
      <c r="H6" s="3">
        <v>515.9</v>
      </c>
      <c r="I6" s="3">
        <v>10276.51</v>
      </c>
      <c r="J6" s="8">
        <v>7169.85</v>
      </c>
      <c r="K6" s="3"/>
      <c r="L6" s="8">
        <f>SUM(J6:K6)</f>
        <v>7169.85</v>
      </c>
      <c r="M6" s="8">
        <f>I6-L6</f>
        <v>3106.66</v>
      </c>
    </row>
    <row r="7" spans="1:13">
      <c r="A7" s="3" t="s">
        <v>18</v>
      </c>
      <c r="B7" s="3">
        <v>5579.09</v>
      </c>
      <c r="C7" s="3"/>
      <c r="D7" s="3">
        <v>1157.0999999999999</v>
      </c>
      <c r="E7" s="3"/>
      <c r="F7" s="3">
        <v>2228.66</v>
      </c>
      <c r="G7" s="9">
        <v>147.4</v>
      </c>
      <c r="H7" s="9">
        <v>515.9</v>
      </c>
      <c r="I7" s="3">
        <f t="shared" ref="I7:I17" si="0">SUM(B7:H7)</f>
        <v>9628.15</v>
      </c>
      <c r="J7" s="8">
        <v>5540.09</v>
      </c>
      <c r="K7" s="3"/>
      <c r="L7" s="8">
        <f t="shared" ref="L7:L12" si="1">SUM(J7:K7)</f>
        <v>5540.09</v>
      </c>
      <c r="M7" s="8">
        <f t="shared" ref="M7:M17" si="2">I7-L7</f>
        <v>4088.0599999999995</v>
      </c>
    </row>
    <row r="8" spans="1:13">
      <c r="A8" s="3" t="s">
        <v>19</v>
      </c>
      <c r="B8" s="3">
        <v>5579.09</v>
      </c>
      <c r="C8" s="3"/>
      <c r="D8" s="3">
        <v>1303.4000000000001</v>
      </c>
      <c r="E8" s="3"/>
      <c r="F8" s="3">
        <v>3251.54</v>
      </c>
      <c r="G8" s="9">
        <v>147.4</v>
      </c>
      <c r="H8" s="9">
        <v>515.9</v>
      </c>
      <c r="I8" s="3">
        <f t="shared" si="0"/>
        <v>10797.329999999998</v>
      </c>
      <c r="J8" s="8">
        <v>11505.86</v>
      </c>
      <c r="K8" s="3"/>
      <c r="L8" s="8">
        <f t="shared" si="1"/>
        <v>11505.86</v>
      </c>
      <c r="M8" s="8">
        <f t="shared" si="2"/>
        <v>-708.53000000000247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9">
        <f t="shared" ref="G10:H14" si="4">G9</f>
        <v>0</v>
      </c>
      <c r="H10" s="9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9">
        <f t="shared" si="4"/>
        <v>0</v>
      </c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9">
        <f t="shared" si="4"/>
        <v>0</v>
      </c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>
        <f>C12</f>
        <v>0</v>
      </c>
      <c r="D13" s="3"/>
      <c r="E13" s="3">
        <v>0</v>
      </c>
      <c r="F13" s="3"/>
      <c r="G13" s="3">
        <f t="shared" si="4"/>
        <v>0</v>
      </c>
      <c r="H13" s="3">
        <f t="shared" si="4"/>
        <v>0</v>
      </c>
      <c r="I13" s="3">
        <f t="shared" si="0"/>
        <v>0</v>
      </c>
      <c r="J13" s="3"/>
      <c r="K13" s="3"/>
      <c r="L13" s="3"/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3"/>
      <c r="G14" s="3">
        <f t="shared" si="4"/>
        <v>0</v>
      </c>
      <c r="H14" s="3">
        <f t="shared" si="4"/>
        <v>0</v>
      </c>
      <c r="I14" s="3">
        <f t="shared" si="0"/>
        <v>0</v>
      </c>
      <c r="J14" s="3"/>
      <c r="K14" s="3"/>
      <c r="L14" s="3"/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3"/>
      <c r="G15" s="3">
        <f t="shared" ref="G15:H17" si="5">G14</f>
        <v>0</v>
      </c>
      <c r="H15" s="3">
        <f t="shared" si="5"/>
        <v>0</v>
      </c>
      <c r="I15" s="3">
        <f t="shared" si="0"/>
        <v>0</v>
      </c>
      <c r="J15" s="3"/>
      <c r="K15" s="3"/>
      <c r="L15" s="3"/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3"/>
      <c r="G16" s="3">
        <f t="shared" si="5"/>
        <v>0</v>
      </c>
      <c r="H16" s="3">
        <f t="shared" si="5"/>
        <v>0</v>
      </c>
      <c r="I16" s="3">
        <f t="shared" si="0"/>
        <v>0</v>
      </c>
      <c r="J16" s="3"/>
      <c r="K16" s="3"/>
      <c r="L16" s="3"/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3"/>
      <c r="G17" s="3">
        <f t="shared" si="5"/>
        <v>0</v>
      </c>
      <c r="H17" s="3">
        <f t="shared" si="5"/>
        <v>0</v>
      </c>
      <c r="I17" s="3">
        <f t="shared" si="0"/>
        <v>0</v>
      </c>
      <c r="J17" s="3"/>
      <c r="K17" s="3"/>
      <c r="L17" s="3"/>
      <c r="M17" s="8">
        <f t="shared" si="2"/>
        <v>0</v>
      </c>
    </row>
    <row r="18" spans="1:13">
      <c r="A18" s="10" t="s">
        <v>29</v>
      </c>
      <c r="B18" s="3">
        <v>16737.27</v>
      </c>
      <c r="C18" s="3">
        <f>SUM(C6:C14)</f>
        <v>0</v>
      </c>
      <c r="D18" s="3">
        <f>SUM(D6:D17)</f>
        <v>3649.52</v>
      </c>
      <c r="E18" s="3">
        <f>SUM(E6:E14)</f>
        <v>0</v>
      </c>
      <c r="F18" s="3">
        <v>8325.2999999999993</v>
      </c>
      <c r="G18" s="3">
        <v>442.2</v>
      </c>
      <c r="H18" s="3">
        <v>1547.7</v>
      </c>
      <c r="I18" s="3">
        <v>30701.99</v>
      </c>
      <c r="J18" s="3">
        <f>SUM(J6:J17)</f>
        <v>24215.800000000003</v>
      </c>
      <c r="K18" s="3">
        <f>SUM(K6:K14)</f>
        <v>0</v>
      </c>
      <c r="L18" s="3">
        <v>24215.8</v>
      </c>
      <c r="M18" s="3">
        <v>6486.19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66" t="s">
        <v>193</v>
      </c>
      <c r="B1" s="66"/>
      <c r="C1" s="66"/>
      <c r="D1" s="66"/>
      <c r="E1" s="66"/>
      <c r="F1" s="66" t="s">
        <v>101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871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102</v>
      </c>
      <c r="M5" s="7" t="s">
        <v>16</v>
      </c>
    </row>
    <row r="6" spans="1:13">
      <c r="A6" s="3" t="s">
        <v>17</v>
      </c>
      <c r="B6" s="3">
        <v>6593.47</v>
      </c>
      <c r="C6" s="3"/>
      <c r="D6" s="3">
        <v>736.82</v>
      </c>
      <c r="E6" s="3"/>
      <c r="F6" s="8">
        <v>1876.11</v>
      </c>
      <c r="G6" s="3">
        <v>0</v>
      </c>
      <c r="H6" s="3">
        <v>609.70000000000005</v>
      </c>
      <c r="I6" s="3">
        <v>9816.4</v>
      </c>
      <c r="J6" s="8">
        <v>4711</v>
      </c>
      <c r="K6" s="3"/>
      <c r="L6" s="8">
        <f>SUM(J6:K6)</f>
        <v>4711</v>
      </c>
      <c r="M6" s="8">
        <f>I6-L6</f>
        <v>5105.3999999999996</v>
      </c>
    </row>
    <row r="7" spans="1:13">
      <c r="A7" s="3" t="s">
        <v>18</v>
      </c>
      <c r="B7" s="3">
        <v>6593.47</v>
      </c>
      <c r="C7" s="3"/>
      <c r="D7" s="3">
        <v>696.92</v>
      </c>
      <c r="E7" s="3"/>
      <c r="F7" s="3">
        <v>1774.8</v>
      </c>
      <c r="G7" s="9">
        <f t="shared" ref="G7:G17" si="0">G6</f>
        <v>0</v>
      </c>
      <c r="H7" s="3">
        <v>609.70000000000005</v>
      </c>
      <c r="I7" s="3">
        <f t="shared" ref="I7:I17" si="1">SUM(B7:H7)</f>
        <v>9674.8900000000012</v>
      </c>
      <c r="J7" s="8">
        <v>6326.52</v>
      </c>
      <c r="K7" s="3"/>
      <c r="L7" s="8">
        <f t="shared" ref="L7:L17" si="2">SUM(J7:K7)</f>
        <v>6326.52</v>
      </c>
      <c r="M7" s="8">
        <f t="shared" ref="M7:M17" si="3">I7-L7</f>
        <v>3348.3700000000008</v>
      </c>
    </row>
    <row r="8" spans="1:13">
      <c r="A8" s="3" t="s">
        <v>19</v>
      </c>
      <c r="B8" s="3">
        <v>6593.47</v>
      </c>
      <c r="C8" s="3"/>
      <c r="D8" s="3">
        <v>883.12</v>
      </c>
      <c r="E8" s="3"/>
      <c r="F8" s="3">
        <v>2248.98</v>
      </c>
      <c r="G8" s="9">
        <f t="shared" si="0"/>
        <v>0</v>
      </c>
      <c r="H8" s="3">
        <v>609.70000000000005</v>
      </c>
      <c r="I8" s="3">
        <f>SUM(B8:H8)</f>
        <v>10335.27</v>
      </c>
      <c r="J8" s="8">
        <v>7180</v>
      </c>
      <c r="K8" s="3"/>
      <c r="L8" s="8">
        <f t="shared" si="2"/>
        <v>7180</v>
      </c>
      <c r="M8" s="8">
        <f t="shared" si="3"/>
        <v>3155.2700000000004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3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3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3"/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0"/>
        <v>0</v>
      </c>
      <c r="H13" s="3"/>
      <c r="I13" s="3">
        <f t="shared" si="1"/>
        <v>0</v>
      </c>
      <c r="J13" s="8"/>
      <c r="K13" s="3"/>
      <c r="L13" s="8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0"/>
        <v>0</v>
      </c>
      <c r="H14" s="3"/>
      <c r="I14" s="3">
        <f t="shared" si="1"/>
        <v>0</v>
      </c>
      <c r="J14" s="8"/>
      <c r="K14" s="3"/>
      <c r="L14" s="8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 t="shared" si="0"/>
        <v>0</v>
      </c>
      <c r="H15" s="3"/>
      <c r="I15" s="3">
        <f t="shared" si="1"/>
        <v>0</v>
      </c>
      <c r="J15" s="8"/>
      <c r="K15" s="3"/>
      <c r="L15" s="8">
        <f t="shared" si="2"/>
        <v>0</v>
      </c>
      <c r="M15" s="8">
        <f t="shared" si="3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 t="shared" si="0"/>
        <v>0</v>
      </c>
      <c r="H16" s="3"/>
      <c r="I16" s="3">
        <f t="shared" si="1"/>
        <v>0</v>
      </c>
      <c r="J16" s="8"/>
      <c r="K16" s="3"/>
      <c r="L16" s="8">
        <f t="shared" si="2"/>
        <v>0</v>
      </c>
      <c r="M16" s="8">
        <f t="shared" si="3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 t="shared" si="0"/>
        <v>0</v>
      </c>
      <c r="H17" s="3"/>
      <c r="I17" s="3">
        <f t="shared" si="1"/>
        <v>0</v>
      </c>
      <c r="J17" s="8"/>
      <c r="K17" s="3"/>
      <c r="L17" s="8">
        <f t="shared" si="2"/>
        <v>0</v>
      </c>
      <c r="M17" s="8">
        <f t="shared" si="3"/>
        <v>0</v>
      </c>
    </row>
    <row r="18" spans="1:13">
      <c r="A18" s="10" t="s">
        <v>29</v>
      </c>
      <c r="B18" s="3">
        <v>19780.41</v>
      </c>
      <c r="C18" s="3">
        <f>SUM(C6:C14)</f>
        <v>0</v>
      </c>
      <c r="D18" s="3">
        <v>2316.86</v>
      </c>
      <c r="E18" s="3"/>
      <c r="F18" s="3">
        <f>SUM(F6:F17)</f>
        <v>5899.8899999999994</v>
      </c>
      <c r="G18" s="3">
        <f>SUM(G6:G14)</f>
        <v>0</v>
      </c>
      <c r="H18" s="3">
        <v>1829.1</v>
      </c>
      <c r="I18" s="3">
        <f>SUM(I6:I16)</f>
        <v>29826.560000000001</v>
      </c>
      <c r="J18" s="3">
        <f>SUM(J6:J17)</f>
        <v>18217.52</v>
      </c>
      <c r="K18" s="3">
        <f>SUM(K6:K14)</f>
        <v>0</v>
      </c>
      <c r="L18" s="3">
        <f>SUM(L6:L17)</f>
        <v>18217.52</v>
      </c>
      <c r="M18" s="3">
        <f>SUM(M6:M16)</f>
        <v>11609.04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103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852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33</v>
      </c>
      <c r="I5" s="34" t="s">
        <v>104</v>
      </c>
      <c r="J5" s="34" t="s">
        <v>14</v>
      </c>
      <c r="K5" s="34"/>
      <c r="L5" s="34" t="s">
        <v>34</v>
      </c>
      <c r="M5" s="35" t="s">
        <v>16</v>
      </c>
    </row>
    <row r="6" spans="1:13">
      <c r="A6" s="3" t="s">
        <v>17</v>
      </c>
      <c r="B6" s="3">
        <v>6449.64</v>
      </c>
      <c r="C6" s="3"/>
      <c r="D6" s="3">
        <v>1867.32</v>
      </c>
      <c r="E6" s="3"/>
      <c r="F6" s="8">
        <v>4755.37</v>
      </c>
      <c r="G6" s="3">
        <v>0</v>
      </c>
      <c r="H6" s="3">
        <v>596.4</v>
      </c>
      <c r="I6" s="3">
        <v>13668.73</v>
      </c>
      <c r="J6" s="8">
        <v>3087</v>
      </c>
      <c r="K6" s="3"/>
      <c r="L6" s="8">
        <f>SUM(J6:K6)</f>
        <v>3087</v>
      </c>
      <c r="M6" s="8">
        <f>I6-L6</f>
        <v>10581.73</v>
      </c>
    </row>
    <row r="7" spans="1:13">
      <c r="A7" s="3" t="s">
        <v>18</v>
      </c>
      <c r="B7" s="3">
        <v>6449.64</v>
      </c>
      <c r="C7" s="3"/>
      <c r="D7" s="3">
        <v>1010.8</v>
      </c>
      <c r="E7" s="3"/>
      <c r="F7" s="8">
        <v>2391.2399999999998</v>
      </c>
      <c r="G7" s="3">
        <f t="shared" ref="G7:H14" si="0">G6</f>
        <v>0</v>
      </c>
      <c r="H7" s="3">
        <v>596.4</v>
      </c>
      <c r="I7" s="3">
        <f t="shared" ref="I7:I12" si="1">SUM(B7:H7)</f>
        <v>10448.08</v>
      </c>
      <c r="J7" s="8">
        <v>14981</v>
      </c>
      <c r="K7" s="3"/>
      <c r="L7" s="8">
        <f t="shared" ref="L7:L17" si="2">SUM(J7:K7)</f>
        <v>14981</v>
      </c>
      <c r="M7" s="8">
        <f t="shared" ref="M7:M12" si="3">I7-L7</f>
        <v>-4532.92</v>
      </c>
    </row>
    <row r="8" spans="1:13">
      <c r="A8" s="3" t="s">
        <v>19</v>
      </c>
      <c r="B8" s="3">
        <v>6449.64</v>
      </c>
      <c r="C8" s="3"/>
      <c r="D8" s="3">
        <v>798</v>
      </c>
      <c r="E8" s="3"/>
      <c r="F8" s="8">
        <v>2032.22</v>
      </c>
      <c r="G8" s="3">
        <f t="shared" si="0"/>
        <v>0</v>
      </c>
      <c r="H8" s="3">
        <v>596.4</v>
      </c>
      <c r="I8" s="3">
        <f t="shared" si="1"/>
        <v>9876.26</v>
      </c>
      <c r="J8" s="8">
        <v>7214</v>
      </c>
      <c r="K8" s="3"/>
      <c r="L8" s="8">
        <f t="shared" si="2"/>
        <v>7214</v>
      </c>
      <c r="M8" s="8">
        <f t="shared" si="3"/>
        <v>2662.26</v>
      </c>
    </row>
    <row r="9" spans="1:13">
      <c r="A9" s="3" t="s">
        <v>20</v>
      </c>
      <c r="B9" s="3"/>
      <c r="C9" s="3"/>
      <c r="D9" s="3"/>
      <c r="E9" s="3"/>
      <c r="F9" s="8"/>
      <c r="G9" s="3">
        <f t="shared" si="0"/>
        <v>0</v>
      </c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>
        <f t="shared" ref="B10:B17" si="4">B9</f>
        <v>0</v>
      </c>
      <c r="C10" s="3"/>
      <c r="D10" s="3"/>
      <c r="E10" s="3"/>
      <c r="F10" s="8"/>
      <c r="G10" s="3">
        <f t="shared" si="0"/>
        <v>0</v>
      </c>
      <c r="H10" s="3">
        <f t="shared" si="0"/>
        <v>0</v>
      </c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>
        <f t="shared" si="4"/>
        <v>0</v>
      </c>
      <c r="C11" s="3"/>
      <c r="D11" s="3"/>
      <c r="E11" s="3">
        <v>0</v>
      </c>
      <c r="F11" s="8"/>
      <c r="G11" s="3">
        <f t="shared" si="0"/>
        <v>0</v>
      </c>
      <c r="H11" s="3">
        <f t="shared" si="0"/>
        <v>0</v>
      </c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>
        <f t="shared" si="4"/>
        <v>0</v>
      </c>
      <c r="C12" s="3"/>
      <c r="D12" s="3"/>
      <c r="E12" s="3">
        <v>0</v>
      </c>
      <c r="F12" s="8"/>
      <c r="G12" s="3">
        <f t="shared" si="0"/>
        <v>0</v>
      </c>
      <c r="H12" s="3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>
        <f t="shared" si="4"/>
        <v>0</v>
      </c>
      <c r="C13" s="3"/>
      <c r="D13" s="3"/>
      <c r="E13" s="3"/>
      <c r="F13" s="8"/>
      <c r="G13" s="3">
        <f t="shared" si="0"/>
        <v>0</v>
      </c>
      <c r="H13" s="3">
        <f t="shared" si="0"/>
        <v>0</v>
      </c>
      <c r="I13" s="3"/>
      <c r="J13" s="8"/>
      <c r="K13" s="3"/>
      <c r="L13" s="8">
        <f t="shared" si="2"/>
        <v>0</v>
      </c>
      <c r="M13" s="8"/>
    </row>
    <row r="14" spans="1:13">
      <c r="A14" s="3" t="s">
        <v>25</v>
      </c>
      <c r="B14" s="3">
        <f t="shared" si="4"/>
        <v>0</v>
      </c>
      <c r="C14" s="3"/>
      <c r="D14" s="3"/>
      <c r="E14" s="3"/>
      <c r="F14" s="8"/>
      <c r="G14" s="3">
        <f>G13</f>
        <v>0</v>
      </c>
      <c r="H14" s="3">
        <f t="shared" si="0"/>
        <v>0</v>
      </c>
      <c r="I14" s="3"/>
      <c r="J14" s="8"/>
      <c r="K14" s="3"/>
      <c r="L14" s="8">
        <f t="shared" si="2"/>
        <v>0</v>
      </c>
      <c r="M14" s="8"/>
    </row>
    <row r="15" spans="1:13">
      <c r="A15" s="3" t="s">
        <v>26</v>
      </c>
      <c r="B15" s="3">
        <f t="shared" si="4"/>
        <v>0</v>
      </c>
      <c r="C15" s="3"/>
      <c r="D15" s="3"/>
      <c r="E15" s="3"/>
      <c r="F15" s="8"/>
      <c r="G15" s="3">
        <f>G14</f>
        <v>0</v>
      </c>
      <c r="H15" s="3">
        <f>H14</f>
        <v>0</v>
      </c>
      <c r="I15" s="3"/>
      <c r="J15" s="8"/>
      <c r="K15" s="3"/>
      <c r="L15" s="8">
        <f t="shared" si="2"/>
        <v>0</v>
      </c>
      <c r="M15" s="8"/>
    </row>
    <row r="16" spans="1:13">
      <c r="A16" s="3" t="s">
        <v>27</v>
      </c>
      <c r="B16" s="3">
        <f t="shared" si="4"/>
        <v>0</v>
      </c>
      <c r="C16" s="3"/>
      <c r="D16" s="3"/>
      <c r="E16" s="3"/>
      <c r="F16" s="8"/>
      <c r="G16" s="3">
        <f>G15</f>
        <v>0</v>
      </c>
      <c r="H16" s="3">
        <f>H15</f>
        <v>0</v>
      </c>
      <c r="I16" s="3"/>
      <c r="J16" s="8"/>
      <c r="K16" s="3"/>
      <c r="L16" s="8">
        <f t="shared" si="2"/>
        <v>0</v>
      </c>
      <c r="M16" s="8"/>
    </row>
    <row r="17" spans="1:13">
      <c r="A17" s="3" t="s">
        <v>28</v>
      </c>
      <c r="B17" s="3">
        <f t="shared" si="4"/>
        <v>0</v>
      </c>
      <c r="C17" s="3"/>
      <c r="D17" s="3"/>
      <c r="E17" s="3"/>
      <c r="F17" s="8"/>
      <c r="G17" s="3">
        <f>G16</f>
        <v>0</v>
      </c>
      <c r="H17" s="3">
        <f>H16</f>
        <v>0</v>
      </c>
      <c r="I17" s="3"/>
      <c r="J17" s="8"/>
      <c r="K17" s="3"/>
      <c r="L17" s="8">
        <f t="shared" si="2"/>
        <v>0</v>
      </c>
      <c r="M17" s="8"/>
    </row>
    <row r="18" spans="1:13">
      <c r="A18" s="36" t="s">
        <v>29</v>
      </c>
      <c r="B18" s="3">
        <v>19348.919999999998</v>
      </c>
      <c r="C18" s="3">
        <f t="shared" ref="C18:K18" si="5">SUM(C6:C14)</f>
        <v>0</v>
      </c>
      <c r="D18" s="3">
        <f>SUM(D6:D17)</f>
        <v>3676.12</v>
      </c>
      <c r="E18" s="3">
        <f t="shared" si="5"/>
        <v>0</v>
      </c>
      <c r="F18" s="3">
        <v>9178.83</v>
      </c>
      <c r="G18" s="3">
        <f t="shared" si="5"/>
        <v>0</v>
      </c>
      <c r="H18" s="3">
        <v>1789.2</v>
      </c>
      <c r="I18" s="3">
        <v>33993.07</v>
      </c>
      <c r="J18" s="3">
        <f>SUM(J6:J17)</f>
        <v>25282</v>
      </c>
      <c r="K18" s="3">
        <f t="shared" si="5"/>
        <v>0</v>
      </c>
      <c r="L18" s="3">
        <f>SUM(L6:L17)</f>
        <v>25282</v>
      </c>
      <c r="M18" s="3">
        <v>8711.07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37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O28" sqref="O2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8" t="s">
        <v>39</v>
      </c>
      <c r="G1" s="68"/>
      <c r="H1" s="68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836.6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>
        <v>6333.06</v>
      </c>
      <c r="C6" s="13"/>
      <c r="D6" s="13">
        <v>1183.7</v>
      </c>
      <c r="E6" s="13"/>
      <c r="F6" s="19">
        <v>3014.45</v>
      </c>
      <c r="G6" s="13">
        <v>167.32</v>
      </c>
      <c r="H6" s="13">
        <v>585.62</v>
      </c>
      <c r="I6" s="13">
        <v>11284.15</v>
      </c>
      <c r="J6" s="19">
        <v>5370</v>
      </c>
      <c r="K6" s="13"/>
      <c r="L6" s="19">
        <f>SUM(J6:K6)</f>
        <v>5370</v>
      </c>
      <c r="M6" s="19">
        <f>I6-L6</f>
        <v>5914.15</v>
      </c>
    </row>
    <row r="7" spans="1:13">
      <c r="A7" s="13" t="s">
        <v>18</v>
      </c>
      <c r="B7" s="13">
        <v>6333.06</v>
      </c>
      <c r="C7" s="13"/>
      <c r="D7" s="13">
        <v>1037.4000000000001</v>
      </c>
      <c r="E7" s="13"/>
      <c r="F7" s="13">
        <v>2709.62</v>
      </c>
      <c r="G7" s="23">
        <v>167.32</v>
      </c>
      <c r="H7" s="23">
        <v>585.62</v>
      </c>
      <c r="I7" s="13">
        <f>SUM(B7:H7)</f>
        <v>10833.020000000002</v>
      </c>
      <c r="J7" s="19">
        <v>10805.49</v>
      </c>
      <c r="K7" s="13"/>
      <c r="L7" s="19">
        <f t="shared" ref="L7:L17" si="0">SUM(J7:K7)</f>
        <v>10805.49</v>
      </c>
      <c r="M7" s="19">
        <f t="shared" ref="M7:M18" si="1">I7-L7</f>
        <v>27.530000000002474</v>
      </c>
    </row>
    <row r="8" spans="1:13">
      <c r="A8" s="13" t="s">
        <v>19</v>
      </c>
      <c r="B8" s="13">
        <v>6333.06</v>
      </c>
      <c r="C8" s="13"/>
      <c r="D8" s="13">
        <v>1356.6</v>
      </c>
      <c r="E8" s="13"/>
      <c r="F8" s="13">
        <v>2946.77</v>
      </c>
      <c r="G8" s="23">
        <v>167.32</v>
      </c>
      <c r="H8" s="23">
        <v>585.62</v>
      </c>
      <c r="I8" s="13">
        <f t="shared" ref="I8:I17" si="2">SUM(B8:H8)</f>
        <v>11389.37</v>
      </c>
      <c r="J8" s="19">
        <v>10601.65</v>
      </c>
      <c r="K8" s="13"/>
      <c r="L8" s="19">
        <f t="shared" si="0"/>
        <v>10601.65</v>
      </c>
      <c r="M8" s="19">
        <f t="shared" si="1"/>
        <v>787.72000000000116</v>
      </c>
    </row>
    <row r="9" spans="1:13">
      <c r="A9" s="13" t="s">
        <v>20</v>
      </c>
      <c r="B9" s="13"/>
      <c r="C9" s="13"/>
      <c r="D9" s="13"/>
      <c r="E9" s="13"/>
      <c r="F9" s="13"/>
      <c r="G9" s="23"/>
      <c r="H9" s="23"/>
      <c r="I9" s="13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23">
        <f t="shared" ref="G10:H17" si="3">G9</f>
        <v>0</v>
      </c>
      <c r="H10" s="23">
        <f t="shared" si="3"/>
        <v>0</v>
      </c>
      <c r="I10" s="13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23">
        <f t="shared" si="3"/>
        <v>0</v>
      </c>
      <c r="H11" s="23">
        <f t="shared" si="3"/>
        <v>0</v>
      </c>
      <c r="I11" s="13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23">
        <f t="shared" si="3"/>
        <v>0</v>
      </c>
      <c r="H12" s="23">
        <f t="shared" si="3"/>
        <v>0</v>
      </c>
      <c r="I12" s="13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>
        <v>0</v>
      </c>
      <c r="F13" s="19"/>
      <c r="G13" s="23">
        <f t="shared" si="3"/>
        <v>0</v>
      </c>
      <c r="H13" s="23">
        <f t="shared" si="3"/>
        <v>0</v>
      </c>
      <c r="I13" s="13">
        <f t="shared" si="2"/>
        <v>0</v>
      </c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>
        <v>0</v>
      </c>
      <c r="F14" s="19"/>
      <c r="G14" s="23">
        <f t="shared" si="3"/>
        <v>0</v>
      </c>
      <c r="H14" s="23">
        <f t="shared" si="3"/>
        <v>0</v>
      </c>
      <c r="I14" s="13">
        <f t="shared" si="2"/>
        <v>0</v>
      </c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23">
        <f>G14</f>
        <v>0</v>
      </c>
      <c r="H15" s="23">
        <f t="shared" si="3"/>
        <v>0</v>
      </c>
      <c r="I15" s="13">
        <f t="shared" si="2"/>
        <v>0</v>
      </c>
      <c r="J15" s="19"/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23">
        <f>G15</f>
        <v>0</v>
      </c>
      <c r="H16" s="23">
        <f t="shared" si="3"/>
        <v>0</v>
      </c>
      <c r="I16" s="13">
        <f t="shared" si="2"/>
        <v>0</v>
      </c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23">
        <f>G16</f>
        <v>0</v>
      </c>
      <c r="H17" s="23">
        <f t="shared" si="3"/>
        <v>0</v>
      </c>
      <c r="I17" s="13">
        <f t="shared" si="2"/>
        <v>0</v>
      </c>
      <c r="J17" s="19"/>
      <c r="K17" s="13"/>
      <c r="L17" s="19">
        <f t="shared" si="0"/>
        <v>0</v>
      </c>
      <c r="M17" s="19">
        <f t="shared" si="1"/>
        <v>0</v>
      </c>
    </row>
    <row r="18" spans="1:13">
      <c r="A18" s="13" t="s">
        <v>41</v>
      </c>
      <c r="B18" s="13">
        <v>18999.18</v>
      </c>
      <c r="C18" s="13">
        <f>SUM(C6:C14)</f>
        <v>0</v>
      </c>
      <c r="D18" s="13">
        <v>3577.7</v>
      </c>
      <c r="E18" s="13"/>
      <c r="F18" s="13">
        <f>SUM(F6:F17)</f>
        <v>8670.84</v>
      </c>
      <c r="G18" s="13">
        <v>501.96</v>
      </c>
      <c r="H18" s="13">
        <v>1756.86</v>
      </c>
      <c r="I18" s="13">
        <v>33506.54</v>
      </c>
      <c r="J18" s="13">
        <v>26777.14</v>
      </c>
      <c r="K18" s="13">
        <f>SUM(K6:K14)</f>
        <v>0</v>
      </c>
      <c r="L18" s="13">
        <f>SUM(L6:L17)</f>
        <v>26777.14</v>
      </c>
      <c r="M18" s="19">
        <f t="shared" si="1"/>
        <v>6729.4000000000015</v>
      </c>
    </row>
    <row r="19" spans="1:13">
      <c r="A19" s="13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66" t="s">
        <v>186</v>
      </c>
      <c r="B1" s="66"/>
      <c r="C1" s="66"/>
      <c r="D1" s="66"/>
      <c r="E1" s="66"/>
      <c r="F1" s="66" t="s">
        <v>105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863.6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106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33</v>
      </c>
      <c r="I5" s="34" t="s">
        <v>107</v>
      </c>
      <c r="J5" s="34" t="s">
        <v>14</v>
      </c>
      <c r="K5" s="34"/>
      <c r="L5" s="34" t="s">
        <v>108</v>
      </c>
      <c r="M5" s="35" t="s">
        <v>93</v>
      </c>
    </row>
    <row r="6" spans="1:13">
      <c r="A6" s="3" t="s">
        <v>17</v>
      </c>
      <c r="B6" s="3">
        <v>6537.45</v>
      </c>
      <c r="C6" s="3"/>
      <c r="D6" s="3">
        <v>715.54</v>
      </c>
      <c r="E6" s="3"/>
      <c r="F6" s="8">
        <v>1822.22</v>
      </c>
      <c r="G6" s="3">
        <v>0</v>
      </c>
      <c r="H6" s="3">
        <v>604.52</v>
      </c>
      <c r="I6" s="3">
        <v>8964.19</v>
      </c>
      <c r="J6" s="8">
        <v>6043</v>
      </c>
      <c r="K6" s="3"/>
      <c r="L6" s="8">
        <f>SUM(J6:K6)</f>
        <v>6043</v>
      </c>
      <c r="M6" s="8">
        <f>I6-L6</f>
        <v>2921.1900000000005</v>
      </c>
    </row>
    <row r="7" spans="1:13">
      <c r="A7" s="3" t="s">
        <v>18</v>
      </c>
      <c r="B7" s="3">
        <v>6537.45</v>
      </c>
      <c r="C7" s="3"/>
      <c r="D7" s="3">
        <v>1194.3399999999999</v>
      </c>
      <c r="E7" s="3"/>
      <c r="F7" s="8">
        <v>3031.54</v>
      </c>
      <c r="G7" s="3">
        <f t="shared" ref="G7:H13" si="0">G6</f>
        <v>0</v>
      </c>
      <c r="H7" s="3">
        <v>604.52</v>
      </c>
      <c r="I7" s="3">
        <f t="shared" ref="I7:I17" si="1">SUM(B7:H7)</f>
        <v>11367.85</v>
      </c>
      <c r="J7" s="8">
        <v>13713.6</v>
      </c>
      <c r="K7" s="3"/>
      <c r="L7" s="8">
        <f t="shared" ref="L7:L17" si="2">SUM(J7:K7)</f>
        <v>13713.6</v>
      </c>
      <c r="M7" s="8">
        <f t="shared" ref="M7:M12" si="3">I7-L7</f>
        <v>-2345.75</v>
      </c>
    </row>
    <row r="8" spans="1:13">
      <c r="A8" s="3" t="s">
        <v>19</v>
      </c>
      <c r="B8" s="3">
        <v>6537.45</v>
      </c>
      <c r="C8" s="3"/>
      <c r="D8" s="3">
        <v>649.04</v>
      </c>
      <c r="E8" s="3"/>
      <c r="F8" s="8">
        <v>1889.96</v>
      </c>
      <c r="G8" s="3">
        <f t="shared" si="0"/>
        <v>0</v>
      </c>
      <c r="H8" s="3">
        <v>604.52</v>
      </c>
      <c r="I8" s="3">
        <f t="shared" si="1"/>
        <v>9680.9700000000012</v>
      </c>
      <c r="J8" s="8">
        <v>6205</v>
      </c>
      <c r="K8" s="3"/>
      <c r="L8" s="8">
        <f t="shared" si="2"/>
        <v>6205</v>
      </c>
      <c r="M8" s="8">
        <f t="shared" si="3"/>
        <v>3475.9700000000012</v>
      </c>
    </row>
    <row r="9" spans="1:13">
      <c r="A9" s="3" t="s">
        <v>20</v>
      </c>
      <c r="B9" s="3"/>
      <c r="C9" s="3"/>
      <c r="D9" s="3"/>
      <c r="E9" s="3"/>
      <c r="F9" s="8"/>
      <c r="G9" s="3">
        <f t="shared" si="0"/>
        <v>0</v>
      </c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>
        <f>B9</f>
        <v>0</v>
      </c>
      <c r="C10" s="3"/>
      <c r="D10" s="3"/>
      <c r="E10" s="3"/>
      <c r="F10" s="8"/>
      <c r="G10" s="3">
        <f t="shared" si="0"/>
        <v>0</v>
      </c>
      <c r="H10" s="3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>
        <f>B10</f>
        <v>0</v>
      </c>
      <c r="C11" s="3"/>
      <c r="D11" s="3"/>
      <c r="E11" s="3">
        <v>0</v>
      </c>
      <c r="F11" s="8"/>
      <c r="G11" s="3">
        <f t="shared" si="0"/>
        <v>0</v>
      </c>
      <c r="H11" s="3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>
        <f>B11</f>
        <v>0</v>
      </c>
      <c r="C12" s="3"/>
      <c r="D12" s="3"/>
      <c r="E12" s="3">
        <v>0</v>
      </c>
      <c r="F12" s="8"/>
      <c r="G12" s="3">
        <f t="shared" si="0"/>
        <v>0</v>
      </c>
      <c r="H12" s="3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C13" s="3"/>
      <c r="D13" s="3"/>
      <c r="E13" s="3"/>
      <c r="F13" s="8"/>
      <c r="G13" s="3">
        <f t="shared" si="0"/>
        <v>0</v>
      </c>
      <c r="H13" s="3">
        <f t="shared" si="0"/>
        <v>0</v>
      </c>
      <c r="I13" s="3">
        <f t="shared" si="1"/>
        <v>0</v>
      </c>
      <c r="J13" s="8"/>
      <c r="K13" s="3"/>
      <c r="L13" s="8">
        <f t="shared" si="2"/>
        <v>0</v>
      </c>
      <c r="M13" s="8"/>
    </row>
    <row r="14" spans="1:13">
      <c r="A14" s="3" t="s">
        <v>25</v>
      </c>
      <c r="B14" s="3">
        <f>B11</f>
        <v>0</v>
      </c>
      <c r="C14" s="3"/>
      <c r="D14" s="3"/>
      <c r="E14" s="3"/>
      <c r="F14" s="8"/>
      <c r="G14" s="3">
        <v>0</v>
      </c>
      <c r="H14" s="3"/>
      <c r="I14" s="3">
        <f t="shared" si="1"/>
        <v>0</v>
      </c>
      <c r="J14" s="8"/>
      <c r="K14" s="3"/>
      <c r="L14" s="8">
        <f t="shared" si="2"/>
        <v>0</v>
      </c>
      <c r="M14" s="8">
        <f>I14-L14</f>
        <v>0</v>
      </c>
    </row>
    <row r="15" spans="1:13">
      <c r="A15" s="3" t="s">
        <v>26</v>
      </c>
      <c r="B15" s="3">
        <f>B12</f>
        <v>0</v>
      </c>
      <c r="C15" s="3"/>
      <c r="D15" s="3"/>
      <c r="E15" s="3"/>
      <c r="F15" s="8"/>
      <c r="G15" s="3">
        <v>0</v>
      </c>
      <c r="H15" s="3"/>
      <c r="I15" s="3">
        <f t="shared" si="1"/>
        <v>0</v>
      </c>
      <c r="J15" s="8"/>
      <c r="K15" s="3"/>
      <c r="L15" s="8">
        <f t="shared" si="2"/>
        <v>0</v>
      </c>
      <c r="M15" s="8">
        <f>I15-L15</f>
        <v>0</v>
      </c>
    </row>
    <row r="16" spans="1:13">
      <c r="A16" s="3" t="s">
        <v>27</v>
      </c>
      <c r="B16" s="3">
        <f>B13</f>
        <v>0</v>
      </c>
      <c r="C16" s="3"/>
      <c r="D16" s="3"/>
      <c r="E16" s="3"/>
      <c r="F16" s="8"/>
      <c r="G16" s="3">
        <v>0</v>
      </c>
      <c r="H16" s="3"/>
      <c r="I16" s="3">
        <f t="shared" si="1"/>
        <v>0</v>
      </c>
      <c r="J16" s="8"/>
      <c r="K16" s="3"/>
      <c r="L16" s="8">
        <f t="shared" si="2"/>
        <v>0</v>
      </c>
      <c r="M16" s="8">
        <f>I16-L16</f>
        <v>0</v>
      </c>
    </row>
    <row r="17" spans="1:13">
      <c r="A17" s="3" t="s">
        <v>28</v>
      </c>
      <c r="B17" s="3">
        <f>B14</f>
        <v>0</v>
      </c>
      <c r="C17" s="3"/>
      <c r="D17" s="3"/>
      <c r="E17" s="3"/>
      <c r="F17" s="8"/>
      <c r="G17" s="3">
        <v>0</v>
      </c>
      <c r="H17" s="3"/>
      <c r="I17" s="3">
        <f t="shared" si="1"/>
        <v>0</v>
      </c>
      <c r="J17" s="8"/>
      <c r="K17" s="3"/>
      <c r="L17" s="8">
        <f t="shared" si="2"/>
        <v>0</v>
      </c>
      <c r="M17" s="8">
        <f>I17-L17</f>
        <v>0</v>
      </c>
    </row>
    <row r="18" spans="1:13">
      <c r="A18" s="36" t="s">
        <v>29</v>
      </c>
      <c r="B18" s="3">
        <v>19612.349999999999</v>
      </c>
      <c r="C18" s="3">
        <f t="shared" ref="C18:K18" si="4">SUM(C6:C14)</f>
        <v>0</v>
      </c>
      <c r="D18" s="3">
        <f>SUM(D6:D17)</f>
        <v>2558.92</v>
      </c>
      <c r="E18" s="3">
        <f t="shared" si="4"/>
        <v>0</v>
      </c>
      <c r="F18" s="3">
        <v>6743.72</v>
      </c>
      <c r="G18" s="3">
        <f t="shared" si="4"/>
        <v>0</v>
      </c>
      <c r="H18" s="3">
        <v>1813.56</v>
      </c>
      <c r="I18" s="3">
        <v>30013.01</v>
      </c>
      <c r="J18" s="3">
        <v>25961.599999999999</v>
      </c>
      <c r="K18" s="3">
        <f t="shared" si="4"/>
        <v>0</v>
      </c>
      <c r="L18" s="3">
        <f>SUM(L6:L17)</f>
        <v>25961.599999999999</v>
      </c>
      <c r="M18" s="3">
        <v>4051.41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cols>
    <col min="9" max="10" width="10" bestFit="1" customWidth="1"/>
    <col min="12" max="12" width="9.5703125" bestFit="1" customWidth="1"/>
  </cols>
  <sheetData>
    <row r="1" spans="1:13">
      <c r="A1" s="66" t="s">
        <v>186</v>
      </c>
      <c r="B1" s="66"/>
      <c r="C1" s="66"/>
      <c r="D1" s="66"/>
      <c r="E1" s="66"/>
      <c r="F1" s="66" t="s">
        <v>109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1139.29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8624.42</v>
      </c>
      <c r="C6" s="3"/>
      <c r="D6" s="3">
        <v>1064</v>
      </c>
      <c r="E6" s="3"/>
      <c r="F6" s="8">
        <v>2709.62</v>
      </c>
      <c r="G6" s="3">
        <v>0</v>
      </c>
      <c r="H6" s="3">
        <v>797.5</v>
      </c>
      <c r="I6" s="3">
        <v>13195.54</v>
      </c>
      <c r="J6" s="8">
        <v>6951.95</v>
      </c>
      <c r="K6" s="3"/>
      <c r="L6" s="8">
        <f>SUM(J6:K6)</f>
        <v>6951.95</v>
      </c>
      <c r="M6" s="8">
        <f>I6-L6</f>
        <v>6243.5900000000011</v>
      </c>
    </row>
    <row r="7" spans="1:13">
      <c r="A7" s="3" t="s">
        <v>18</v>
      </c>
      <c r="B7" s="3">
        <v>8624.42</v>
      </c>
      <c r="C7" s="3"/>
      <c r="D7" s="3">
        <v>1339.9</v>
      </c>
      <c r="E7" s="3"/>
      <c r="F7" s="3">
        <v>3691.85</v>
      </c>
      <c r="G7" s="9">
        <f t="shared" ref="G7:G13" si="0">G6</f>
        <v>0</v>
      </c>
      <c r="H7" s="9">
        <v>797.5</v>
      </c>
      <c r="I7" s="3">
        <f t="shared" ref="I7:I12" si="1">SUM(B7:H7)</f>
        <v>14453.67</v>
      </c>
      <c r="J7" s="8">
        <v>14580.43</v>
      </c>
      <c r="K7" s="3"/>
      <c r="L7" s="8">
        <f t="shared" ref="L7:L17" si="2">SUM(J7:K7)</f>
        <v>14580.43</v>
      </c>
      <c r="M7" s="8">
        <f t="shared" ref="M7:M17" si="3">I7-L7</f>
        <v>-126.76000000000022</v>
      </c>
    </row>
    <row r="8" spans="1:13">
      <c r="A8" s="3" t="s">
        <v>19</v>
      </c>
      <c r="B8" s="3">
        <v>8624.42</v>
      </c>
      <c r="C8" s="3"/>
      <c r="D8" s="3">
        <v>1255.52</v>
      </c>
      <c r="E8" s="3"/>
      <c r="F8" s="3">
        <v>3197.35</v>
      </c>
      <c r="G8" s="9">
        <f t="shared" si="0"/>
        <v>0</v>
      </c>
      <c r="H8" s="9">
        <v>797.5</v>
      </c>
      <c r="I8" s="3">
        <f t="shared" si="1"/>
        <v>13874.79</v>
      </c>
      <c r="J8" s="8">
        <v>11953.27</v>
      </c>
      <c r="K8" s="3"/>
      <c r="L8" s="8">
        <f t="shared" si="2"/>
        <v>11953.27</v>
      </c>
      <c r="M8" s="8">
        <f t="shared" si="3"/>
        <v>1921.5200000000004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9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9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9"/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3"/>
      <c r="G13" s="9">
        <f t="shared" si="0"/>
        <v>0</v>
      </c>
      <c r="I13" s="9"/>
      <c r="J13" s="3"/>
      <c r="K13" s="3"/>
      <c r="L13" s="3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3"/>
      <c r="G14" s="3">
        <v>0</v>
      </c>
      <c r="H14" s="3"/>
      <c r="I14" s="3"/>
      <c r="J14" s="3"/>
      <c r="K14" s="3"/>
      <c r="L14" s="3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3"/>
      <c r="G15" s="3">
        <v>0</v>
      </c>
      <c r="H15" s="3"/>
      <c r="I15" s="3"/>
      <c r="J15" s="3"/>
      <c r="K15" s="3"/>
      <c r="L15" s="3">
        <f t="shared" si="2"/>
        <v>0</v>
      </c>
      <c r="M15" s="8">
        <f t="shared" si="3"/>
        <v>0</v>
      </c>
    </row>
    <row r="16" spans="1:13">
      <c r="A16" s="3" t="s">
        <v>27</v>
      </c>
      <c r="B16" s="3"/>
      <c r="C16" s="3"/>
      <c r="D16" s="3"/>
      <c r="E16" s="3"/>
      <c r="F16" s="3"/>
      <c r="G16" s="3">
        <v>0</v>
      </c>
      <c r="H16" s="3"/>
      <c r="I16" s="3"/>
      <c r="J16" s="3"/>
      <c r="K16" s="3"/>
      <c r="L16" s="3">
        <f t="shared" si="2"/>
        <v>0</v>
      </c>
      <c r="M16" s="8">
        <f t="shared" si="3"/>
        <v>0</v>
      </c>
    </row>
    <row r="17" spans="1:13">
      <c r="A17" s="3" t="s">
        <v>28</v>
      </c>
      <c r="B17" s="3"/>
      <c r="C17" s="3"/>
      <c r="D17" s="3"/>
      <c r="E17" s="3"/>
      <c r="F17" s="3"/>
      <c r="G17" s="3">
        <v>0</v>
      </c>
      <c r="H17" s="3"/>
      <c r="I17" s="3"/>
      <c r="J17" s="3"/>
      <c r="K17" s="3"/>
      <c r="L17" s="3">
        <f t="shared" si="2"/>
        <v>0</v>
      </c>
      <c r="M17" s="8">
        <f t="shared" si="3"/>
        <v>0</v>
      </c>
    </row>
    <row r="18" spans="1:13">
      <c r="A18" s="10" t="s">
        <v>29</v>
      </c>
      <c r="B18" s="28">
        <v>25873.26</v>
      </c>
      <c r="C18" s="28">
        <f>SUM(C6:C14)</f>
        <v>0</v>
      </c>
      <c r="D18" s="28">
        <v>3659.42</v>
      </c>
      <c r="E18" s="28">
        <f>SUM(E6:E14)</f>
        <v>0</v>
      </c>
      <c r="F18" s="28">
        <f>SUM(F6:F17)</f>
        <v>9598.82</v>
      </c>
      <c r="G18" s="28">
        <f>SUM(G6:G14)</f>
        <v>0</v>
      </c>
      <c r="H18" s="28">
        <v>2392.5</v>
      </c>
      <c r="I18" s="28">
        <v>41524</v>
      </c>
      <c r="J18" s="28">
        <v>33485.65</v>
      </c>
      <c r="K18" s="28">
        <f>SUM(K6:K14)</f>
        <v>0</v>
      </c>
      <c r="L18" s="28">
        <f>SUM(L6:L17)</f>
        <v>33485.65</v>
      </c>
      <c r="M18" s="28">
        <f>SUM(M6:M17)</f>
        <v>8038.3500000000013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66" t="s">
        <v>186</v>
      </c>
      <c r="B1" s="66"/>
      <c r="C1" s="66"/>
      <c r="D1" s="66"/>
      <c r="E1" s="66"/>
      <c r="F1" s="66" t="s">
        <v>110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925.16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43</v>
      </c>
      <c r="M5" s="7" t="s">
        <v>16</v>
      </c>
    </row>
    <row r="6" spans="1:13">
      <c r="A6" s="3" t="s">
        <v>17</v>
      </c>
      <c r="B6" s="3">
        <v>7003.46</v>
      </c>
      <c r="C6" s="3"/>
      <c r="D6" s="3">
        <v>1066.6600000000001</v>
      </c>
      <c r="E6" s="3"/>
      <c r="F6" s="8">
        <v>2716.4</v>
      </c>
      <c r="G6" s="3">
        <v>0</v>
      </c>
      <c r="H6" s="3">
        <v>647.61</v>
      </c>
      <c r="I6" s="3">
        <v>11434.61</v>
      </c>
      <c r="J6" s="8">
        <v>13053</v>
      </c>
      <c r="K6" s="3"/>
      <c r="L6" s="8">
        <f>SUM(J6:K6)</f>
        <v>13053</v>
      </c>
      <c r="M6" s="8">
        <f>I6-L6</f>
        <v>-1618.3899999999994</v>
      </c>
    </row>
    <row r="7" spans="1:13">
      <c r="A7" s="3" t="s">
        <v>18</v>
      </c>
      <c r="B7" s="3">
        <v>7003.46</v>
      </c>
      <c r="C7" s="3"/>
      <c r="D7" s="3">
        <v>1441.72</v>
      </c>
      <c r="E7" s="3"/>
      <c r="F7" s="3">
        <v>3488.64</v>
      </c>
      <c r="G7" s="9">
        <f t="shared" ref="G7:H14" si="0">G6</f>
        <v>0</v>
      </c>
      <c r="H7" s="9">
        <v>647.61</v>
      </c>
      <c r="I7" s="3">
        <f t="shared" ref="I7:I17" si="1">SUM(B7:H7)</f>
        <v>12581.43</v>
      </c>
      <c r="J7" s="8">
        <v>9356.2800000000007</v>
      </c>
      <c r="K7" s="3"/>
      <c r="L7" s="8">
        <f t="shared" ref="L7:L17" si="2">SUM(J7:K7)</f>
        <v>9356.2800000000007</v>
      </c>
      <c r="M7" s="8">
        <f t="shared" ref="M7:M17" si="3">I7-L7</f>
        <v>3225.1499999999996</v>
      </c>
    </row>
    <row r="8" spans="1:13">
      <c r="A8" s="3" t="s">
        <v>19</v>
      </c>
      <c r="B8" s="3">
        <v>7003.46</v>
      </c>
      <c r="C8" s="3"/>
      <c r="D8" s="3">
        <v>1199.6600000000001</v>
      </c>
      <c r="E8" s="3"/>
      <c r="F8" s="3">
        <v>3055.1</v>
      </c>
      <c r="G8" s="9">
        <f t="shared" si="0"/>
        <v>0</v>
      </c>
      <c r="H8" s="9">
        <v>647.61</v>
      </c>
      <c r="I8" s="3">
        <f t="shared" si="1"/>
        <v>11905.830000000002</v>
      </c>
      <c r="J8" s="8">
        <v>8531.4599999999991</v>
      </c>
      <c r="K8" s="3"/>
      <c r="L8" s="8">
        <f t="shared" si="2"/>
        <v>8531.4599999999991</v>
      </c>
      <c r="M8" s="8">
        <f t="shared" si="3"/>
        <v>3374.3700000000026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9">
        <f t="shared" si="0"/>
        <v>0</v>
      </c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9">
        <f t="shared" si="0"/>
        <v>0</v>
      </c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9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0"/>
        <v>0</v>
      </c>
      <c r="H13" s="9">
        <f t="shared" si="0"/>
        <v>0</v>
      </c>
      <c r="I13" s="3">
        <f t="shared" si="1"/>
        <v>0</v>
      </c>
      <c r="J13" s="8"/>
      <c r="K13" s="3"/>
      <c r="L13" s="8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0"/>
        <v>0</v>
      </c>
      <c r="H14" s="9">
        <f t="shared" si="0"/>
        <v>0</v>
      </c>
      <c r="I14" s="3">
        <f t="shared" si="1"/>
        <v>0</v>
      </c>
      <c r="J14" s="8"/>
      <c r="K14" s="3"/>
      <c r="L14" s="8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 t="shared" ref="G15:H17" si="4">G14</f>
        <v>0</v>
      </c>
      <c r="H15" s="9">
        <f t="shared" si="4"/>
        <v>0</v>
      </c>
      <c r="I15" s="3">
        <f t="shared" si="1"/>
        <v>0</v>
      </c>
      <c r="J15" s="8"/>
      <c r="K15" s="3"/>
      <c r="L15" s="8">
        <f t="shared" si="2"/>
        <v>0</v>
      </c>
      <c r="M15" s="8">
        <f t="shared" si="3"/>
        <v>0</v>
      </c>
    </row>
    <row r="16" spans="1:13">
      <c r="A16" s="3" t="s">
        <v>27</v>
      </c>
      <c r="B16" s="3">
        <f>B10</f>
        <v>0</v>
      </c>
      <c r="C16" s="3"/>
      <c r="D16" s="3"/>
      <c r="E16" s="3"/>
      <c r="F16" s="8"/>
      <c r="G16" s="9">
        <f t="shared" si="4"/>
        <v>0</v>
      </c>
      <c r="H16" s="9">
        <f t="shared" si="4"/>
        <v>0</v>
      </c>
      <c r="I16" s="3">
        <f t="shared" si="1"/>
        <v>0</v>
      </c>
      <c r="J16" s="8"/>
      <c r="K16" s="3"/>
      <c r="L16" s="8">
        <f t="shared" si="2"/>
        <v>0</v>
      </c>
      <c r="M16" s="8">
        <f t="shared" si="3"/>
        <v>0</v>
      </c>
    </row>
    <row r="17" spans="1:13">
      <c r="A17" s="3" t="s">
        <v>28</v>
      </c>
      <c r="B17" s="3">
        <f>B11</f>
        <v>0</v>
      </c>
      <c r="C17" s="3"/>
      <c r="D17" s="3"/>
      <c r="E17" s="3"/>
      <c r="F17" s="8"/>
      <c r="G17" s="9">
        <f t="shared" si="4"/>
        <v>0</v>
      </c>
      <c r="H17" s="9">
        <f t="shared" si="4"/>
        <v>0</v>
      </c>
      <c r="I17" s="3">
        <f t="shared" si="1"/>
        <v>0</v>
      </c>
      <c r="J17" s="8"/>
      <c r="K17" s="3"/>
      <c r="L17" s="8">
        <f t="shared" si="2"/>
        <v>0</v>
      </c>
      <c r="M17" s="8">
        <f t="shared" si="3"/>
        <v>0</v>
      </c>
    </row>
    <row r="18" spans="1:13">
      <c r="A18" s="3" t="s">
        <v>29</v>
      </c>
      <c r="B18" s="3">
        <v>21010.38</v>
      </c>
      <c r="C18" s="3"/>
      <c r="D18" s="3">
        <v>3708.04</v>
      </c>
      <c r="E18" s="3"/>
      <c r="F18" s="8">
        <v>9260.14</v>
      </c>
      <c r="G18" s="9"/>
      <c r="H18" s="9">
        <v>1942.83</v>
      </c>
      <c r="I18" s="3">
        <v>35921.870000000003</v>
      </c>
      <c r="J18" s="8">
        <v>30940.74</v>
      </c>
      <c r="K18" s="3"/>
      <c r="L18" s="8">
        <v>30940.74</v>
      </c>
      <c r="M18" s="8">
        <v>4981.13</v>
      </c>
    </row>
    <row r="19" spans="1:13">
      <c r="A19" s="10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38"/>
      <c r="B20" s="3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6" sqref="M6:M8"/>
    </sheetView>
  </sheetViews>
  <sheetFormatPr defaultRowHeight="15"/>
  <cols>
    <col min="10" max="10" width="10.5703125" bestFit="1" customWidth="1"/>
  </cols>
  <sheetData>
    <row r="1" spans="1:13">
      <c r="A1" s="66" t="s">
        <v>194</v>
      </c>
      <c r="B1" s="66"/>
      <c r="C1" s="66"/>
      <c r="D1" s="66"/>
      <c r="E1" s="66"/>
      <c r="F1" s="66" t="s">
        <v>111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857.55</v>
      </c>
      <c r="E3" s="3"/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43</v>
      </c>
      <c r="M5" s="7" t="s">
        <v>16</v>
      </c>
    </row>
    <row r="6" spans="1:13">
      <c r="A6" s="3" t="s">
        <v>17</v>
      </c>
      <c r="B6" s="3">
        <v>6491.66</v>
      </c>
      <c r="C6" s="3"/>
      <c r="D6" s="3">
        <v>1010.8</v>
      </c>
      <c r="E6" s="3"/>
      <c r="F6" s="8">
        <v>2574.14</v>
      </c>
      <c r="G6" s="3">
        <v>153.91</v>
      </c>
      <c r="H6" s="3">
        <v>600.29</v>
      </c>
      <c r="I6" s="3">
        <v>10830.8</v>
      </c>
      <c r="J6" s="8">
        <v>9641</v>
      </c>
      <c r="K6" s="3"/>
      <c r="L6" s="8">
        <f>SUM(J6:K6)</f>
        <v>9641</v>
      </c>
      <c r="M6" s="8">
        <f>I6-L6</f>
        <v>1189.7999999999993</v>
      </c>
    </row>
    <row r="7" spans="1:13">
      <c r="A7" s="3" t="s">
        <v>18</v>
      </c>
      <c r="B7" s="3">
        <v>6491.66</v>
      </c>
      <c r="C7" s="3"/>
      <c r="D7" s="3">
        <v>1050.7</v>
      </c>
      <c r="E7" s="3"/>
      <c r="F7" s="3">
        <v>2357.37</v>
      </c>
      <c r="G7" s="9">
        <v>153.91</v>
      </c>
      <c r="H7" s="9">
        <v>600.29</v>
      </c>
      <c r="I7" s="3">
        <f t="shared" ref="I7:I17" si="0">SUM(B7:H7)</f>
        <v>10653.93</v>
      </c>
      <c r="J7" s="8">
        <v>10421.969999999999</v>
      </c>
      <c r="K7" s="3"/>
      <c r="L7" s="8">
        <f t="shared" ref="L7:L17" si="1">SUM(J7:K7)</f>
        <v>10421.969999999999</v>
      </c>
      <c r="M7" s="8">
        <f t="shared" ref="M7:M17" si="2">I7-L7</f>
        <v>231.96000000000095</v>
      </c>
    </row>
    <row r="8" spans="1:13">
      <c r="A8" s="3" t="s">
        <v>19</v>
      </c>
      <c r="B8" s="3">
        <v>6491.66</v>
      </c>
      <c r="C8" s="3"/>
      <c r="D8" s="3">
        <v>1263.5</v>
      </c>
      <c r="E8" s="3"/>
      <c r="F8" s="3">
        <v>3048.32</v>
      </c>
      <c r="G8" s="9">
        <v>153.91</v>
      </c>
      <c r="H8" s="9">
        <v>600.29</v>
      </c>
      <c r="I8" s="3">
        <f t="shared" si="0"/>
        <v>11557.68</v>
      </c>
      <c r="J8" s="8">
        <v>10392.59</v>
      </c>
      <c r="K8" s="3"/>
      <c r="L8" s="8">
        <f t="shared" si="1"/>
        <v>10392.59</v>
      </c>
      <c r="M8" s="8">
        <f t="shared" si="2"/>
        <v>1165.0900000000001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ref="G10:H14" si="3">G9</f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3"/>
        <v>0</v>
      </c>
      <c r="H12" s="9">
        <f>H10</f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3"/>
        <v>0</v>
      </c>
      <c r="H13" s="9">
        <f>H12</f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3"/>
        <v>0</v>
      </c>
      <c r="H14" s="9">
        <f>H13</f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>G14</f>
        <v>0</v>
      </c>
      <c r="H15" s="9">
        <f>H14</f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>G15</f>
        <v>0</v>
      </c>
      <c r="H16" s="9">
        <f>H15</f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>G16</f>
        <v>0</v>
      </c>
      <c r="H17" s="9">
        <f>H16</f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 ht="14.25" customHeight="1">
      <c r="A18" s="10" t="s">
        <v>29</v>
      </c>
      <c r="B18" s="3">
        <v>19474.98</v>
      </c>
      <c r="C18" s="3">
        <f t="shared" ref="C18:K18" si="4">SUM(C6:C12)</f>
        <v>0</v>
      </c>
      <c r="D18" s="3">
        <f>SUM(D6:D17)</f>
        <v>3325</v>
      </c>
      <c r="E18" s="3">
        <f t="shared" si="4"/>
        <v>0</v>
      </c>
      <c r="F18" s="3">
        <f>SUM(F6:F17)</f>
        <v>7979.83</v>
      </c>
      <c r="G18" s="3">
        <f t="shared" si="4"/>
        <v>461.73</v>
      </c>
      <c r="H18" s="3">
        <v>1800.87</v>
      </c>
      <c r="I18" s="3">
        <v>33042.410000000003</v>
      </c>
      <c r="J18" s="8">
        <v>30455.56</v>
      </c>
      <c r="K18" s="3">
        <f t="shared" si="4"/>
        <v>0</v>
      </c>
      <c r="L18" s="3">
        <f>SUM(L6:L17)</f>
        <v>30455.56</v>
      </c>
      <c r="M18" s="3">
        <f>SUM(M6:M17)</f>
        <v>2586.8500000000004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cols>
    <col min="10" max="10" width="9.5703125" bestFit="1" customWidth="1"/>
  </cols>
  <sheetData>
    <row r="1" spans="1:13">
      <c r="A1" s="66" t="s">
        <v>185</v>
      </c>
      <c r="B1" s="66"/>
      <c r="C1" s="66"/>
      <c r="D1" s="66"/>
      <c r="E1" s="66"/>
      <c r="F1" s="66" t="s">
        <v>112</v>
      </c>
      <c r="G1" s="66"/>
      <c r="H1" s="66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868.9</v>
      </c>
      <c r="E3" s="3" t="s">
        <v>4</v>
      </c>
      <c r="F3" s="2"/>
      <c r="G3" s="66"/>
      <c r="H3" s="66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6577.57</v>
      </c>
      <c r="C6" s="3"/>
      <c r="D6" s="3">
        <v>984.2</v>
      </c>
      <c r="E6" s="3"/>
      <c r="F6" s="8">
        <v>2506.4</v>
      </c>
      <c r="G6" s="3">
        <v>173.78</v>
      </c>
      <c r="H6" s="3">
        <v>608.23</v>
      </c>
      <c r="I6" s="3">
        <v>10850.18</v>
      </c>
      <c r="J6" s="40">
        <v>6700.58</v>
      </c>
      <c r="K6" s="3"/>
      <c r="L6" s="8">
        <v>6700.58</v>
      </c>
      <c r="M6" s="8">
        <f>I6-L6</f>
        <v>4149.6000000000004</v>
      </c>
    </row>
    <row r="7" spans="1:13">
      <c r="A7" s="3" t="s">
        <v>18</v>
      </c>
      <c r="B7" s="3">
        <v>6577.57</v>
      </c>
      <c r="C7" s="3"/>
      <c r="D7" s="3">
        <v>1457.68</v>
      </c>
      <c r="E7" s="3"/>
      <c r="F7" s="3">
        <v>3827.33</v>
      </c>
      <c r="G7" s="9">
        <v>173.78</v>
      </c>
      <c r="H7" s="9">
        <v>608.23</v>
      </c>
      <c r="I7" s="3">
        <v>12644.59</v>
      </c>
      <c r="J7" s="8">
        <v>13918.84</v>
      </c>
      <c r="K7" s="3"/>
      <c r="L7" s="8">
        <f t="shared" ref="L7:L17" si="0">SUM(J7:K7)</f>
        <v>13918.84</v>
      </c>
      <c r="M7" s="8">
        <f t="shared" ref="M7:M16" si="1">I7-L7</f>
        <v>-1274.25</v>
      </c>
    </row>
    <row r="8" spans="1:13">
      <c r="A8" s="3" t="s">
        <v>19</v>
      </c>
      <c r="B8" s="3">
        <v>6577.57</v>
      </c>
      <c r="C8" s="3"/>
      <c r="D8" s="3">
        <v>1183.7</v>
      </c>
      <c r="E8" s="3"/>
      <c r="F8" s="3">
        <v>3014.45</v>
      </c>
      <c r="G8" s="9">
        <v>173.78</v>
      </c>
      <c r="H8" s="9">
        <v>608.23</v>
      </c>
      <c r="I8" s="3">
        <v>11557.73</v>
      </c>
      <c r="J8" s="8">
        <v>8449.66</v>
      </c>
      <c r="K8" s="3"/>
      <c r="L8" s="8">
        <f>SUM(J8:K8)</f>
        <v>8449.66</v>
      </c>
      <c r="M8" s="8">
        <f t="shared" si="1"/>
        <v>3108.0699999999997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/>
      <c r="J9" s="8"/>
      <c r="K9" s="3"/>
      <c r="L9" s="8">
        <f t="shared" si="0"/>
        <v>0</v>
      </c>
      <c r="M9" s="8">
        <f t="shared" si="1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ref="G10:H14" si="2">G9</f>
        <v>0</v>
      </c>
      <c r="H10" s="9">
        <f t="shared" si="2"/>
        <v>0</v>
      </c>
      <c r="I10" s="3"/>
      <c r="J10" s="8"/>
      <c r="K10" s="3"/>
      <c r="L10" s="8">
        <f t="shared" si="0"/>
        <v>0</v>
      </c>
      <c r="M10" s="8">
        <f t="shared" si="1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2"/>
        <v>0</v>
      </c>
      <c r="H11" s="9">
        <f t="shared" si="2"/>
        <v>0</v>
      </c>
      <c r="I11" s="3"/>
      <c r="J11" s="8"/>
      <c r="K11" s="3"/>
      <c r="L11" s="8">
        <f t="shared" si="0"/>
        <v>0</v>
      </c>
      <c r="M11" s="8">
        <f t="shared" si="1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2"/>
        <v>0</v>
      </c>
      <c r="H12" s="9">
        <f t="shared" si="2"/>
        <v>0</v>
      </c>
      <c r="I12" s="3"/>
      <c r="J12" s="8"/>
      <c r="K12" s="3"/>
      <c r="L12" s="8">
        <f t="shared" si="0"/>
        <v>0</v>
      </c>
      <c r="M12" s="8">
        <f t="shared" si="1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2"/>
        <v>0</v>
      </c>
      <c r="H13" s="9">
        <f t="shared" si="2"/>
        <v>0</v>
      </c>
      <c r="I13" s="3"/>
      <c r="J13" s="8"/>
      <c r="K13" s="3"/>
      <c r="L13" s="8">
        <f t="shared" si="0"/>
        <v>0</v>
      </c>
      <c r="M13" s="8">
        <f t="shared" si="1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2"/>
        <v>0</v>
      </c>
      <c r="H14" s="9">
        <f t="shared" si="2"/>
        <v>0</v>
      </c>
      <c r="I14" s="3"/>
      <c r="J14" s="8"/>
      <c r="K14" s="3"/>
      <c r="L14" s="8">
        <f t="shared" si="0"/>
        <v>0</v>
      </c>
      <c r="M14" s="8">
        <f t="shared" si="1"/>
        <v>0</v>
      </c>
    </row>
    <row r="15" spans="1:13">
      <c r="A15" s="3" t="s">
        <v>26</v>
      </c>
      <c r="B15" s="3">
        <f>B9</f>
        <v>0</v>
      </c>
      <c r="C15" s="3"/>
      <c r="D15" s="3"/>
      <c r="E15" s="3"/>
      <c r="F15" s="8"/>
      <c r="G15" s="9">
        <f t="shared" ref="G15:H17" si="3">G14</f>
        <v>0</v>
      </c>
      <c r="H15" s="9">
        <f t="shared" si="3"/>
        <v>0</v>
      </c>
      <c r="I15" s="3"/>
      <c r="J15" s="8"/>
      <c r="K15" s="3"/>
      <c r="L15" s="8">
        <f t="shared" si="0"/>
        <v>0</v>
      </c>
      <c r="M15" s="8">
        <f t="shared" si="1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 t="shared" si="3"/>
        <v>0</v>
      </c>
      <c r="H16" s="9">
        <f t="shared" si="3"/>
        <v>0</v>
      </c>
      <c r="I16" s="3"/>
      <c r="J16" s="8"/>
      <c r="K16" s="3"/>
      <c r="L16" s="8">
        <f t="shared" si="0"/>
        <v>0</v>
      </c>
      <c r="M16" s="8">
        <f t="shared" si="1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 t="shared" si="3"/>
        <v>0</v>
      </c>
      <c r="H17" s="9">
        <f t="shared" si="3"/>
        <v>0</v>
      </c>
      <c r="I17" s="3"/>
      <c r="J17" s="8"/>
      <c r="K17" s="3"/>
      <c r="L17" s="8">
        <f t="shared" si="0"/>
        <v>0</v>
      </c>
      <c r="M17" s="8">
        <f>I17-L17</f>
        <v>0</v>
      </c>
    </row>
    <row r="18" spans="1:13">
      <c r="A18" s="10" t="s">
        <v>29</v>
      </c>
      <c r="B18" s="3">
        <v>19732.71</v>
      </c>
      <c r="C18" s="3">
        <f>SUM(C6:C12)</f>
        <v>0</v>
      </c>
      <c r="D18" s="3">
        <v>3625.58</v>
      </c>
      <c r="E18" s="3">
        <f>SUM(E6:E12)</f>
        <v>0</v>
      </c>
      <c r="F18" s="3">
        <v>9348.18</v>
      </c>
      <c r="G18" s="9">
        <v>521.34</v>
      </c>
      <c r="H18" s="3">
        <v>1824.69</v>
      </c>
      <c r="I18" s="3">
        <v>35025.5</v>
      </c>
      <c r="J18" s="8">
        <v>29069.08</v>
      </c>
      <c r="K18" s="3">
        <f>SUM(K6:K12)</f>
        <v>0</v>
      </c>
      <c r="L18" s="3">
        <f>SUM(L6:L17)</f>
        <v>29069.079999999998</v>
      </c>
      <c r="M18" s="8">
        <v>5983.42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3:Q79"/>
  <sheetViews>
    <sheetView tabSelected="1" view="pageBreakPreview" topLeftCell="A43" zoomScale="60" workbookViewId="0">
      <selection activeCell="O10" sqref="O10"/>
    </sheetView>
  </sheetViews>
  <sheetFormatPr defaultRowHeight="15"/>
  <cols>
    <col min="1" max="1" width="4.28515625" customWidth="1"/>
    <col min="2" max="2" width="19.85546875" customWidth="1"/>
    <col min="3" max="3" width="9.42578125" customWidth="1"/>
    <col min="4" max="4" width="7.5703125" customWidth="1"/>
    <col min="6" max="6" width="8.7109375" customWidth="1"/>
    <col min="7" max="7" width="12.7109375" customWidth="1"/>
    <col min="8" max="8" width="10.7109375" customWidth="1"/>
    <col min="9" max="9" width="13" customWidth="1"/>
    <col min="10" max="10" width="12.42578125" customWidth="1"/>
    <col min="11" max="11" width="11.7109375" customWidth="1"/>
    <col min="12" max="12" width="9.5703125" customWidth="1"/>
    <col min="13" max="13" width="13.28515625" bestFit="1" customWidth="1"/>
  </cols>
  <sheetData>
    <row r="3" spans="1:15" ht="18.75">
      <c r="C3" s="41" t="s">
        <v>205</v>
      </c>
      <c r="D3" s="41"/>
      <c r="E3" s="41"/>
      <c r="F3" s="41"/>
      <c r="G3" s="41"/>
      <c r="H3" s="41"/>
      <c r="I3" s="41"/>
      <c r="J3" s="41"/>
    </row>
    <row r="4" spans="1:15" ht="15.75" customHeight="1"/>
    <row r="5" spans="1:15" hidden="1"/>
    <row r="6" spans="1:15" ht="69.75" customHeight="1">
      <c r="A6" s="46" t="s">
        <v>114</v>
      </c>
      <c r="B6" s="46" t="s">
        <v>113</v>
      </c>
      <c r="C6" s="48" t="s">
        <v>204</v>
      </c>
      <c r="D6" s="51" t="s">
        <v>195</v>
      </c>
      <c r="E6" s="42" t="s">
        <v>14</v>
      </c>
      <c r="F6" s="42" t="s">
        <v>196</v>
      </c>
      <c r="G6" s="48" t="s">
        <v>206</v>
      </c>
      <c r="H6" s="42" t="s">
        <v>197</v>
      </c>
      <c r="I6" s="51" t="s">
        <v>198</v>
      </c>
      <c r="J6" s="51" t="s">
        <v>199</v>
      </c>
      <c r="K6" s="53" t="s">
        <v>200</v>
      </c>
      <c r="L6" s="48" t="s">
        <v>203</v>
      </c>
      <c r="O6" s="43"/>
    </row>
    <row r="7" spans="1:15" ht="15.75">
      <c r="A7" s="1">
        <v>1</v>
      </c>
      <c r="B7" s="1" t="s">
        <v>116</v>
      </c>
      <c r="C7" s="55">
        <v>54743.040000000001</v>
      </c>
      <c r="D7" s="47">
        <v>517.20000000000005</v>
      </c>
      <c r="E7" s="47">
        <v>43119</v>
      </c>
      <c r="F7" s="49">
        <f>D7*0.44*12</f>
        <v>2730.8160000000003</v>
      </c>
      <c r="G7" s="56">
        <v>24270</v>
      </c>
      <c r="H7" s="47">
        <v>11650.25</v>
      </c>
      <c r="I7" s="49">
        <f t="shared" ref="I7:I38" si="0">SUM(F7:H7)</f>
        <v>38651.065999999999</v>
      </c>
      <c r="J7" s="49">
        <f t="shared" ref="J7:J36" si="1">C7-I7+L7</f>
        <v>70863.40400000001</v>
      </c>
      <c r="K7" s="65">
        <f t="shared" ref="K7:K36" si="2">E7-I7+L7</f>
        <v>59239.364000000001</v>
      </c>
      <c r="L7" s="47">
        <v>54771.43</v>
      </c>
      <c r="M7" s="1"/>
    </row>
    <row r="8" spans="1:15" ht="15.75">
      <c r="A8" s="1">
        <v>2</v>
      </c>
      <c r="B8" s="1" t="s">
        <v>117</v>
      </c>
      <c r="C8" s="47">
        <v>55909.440000000002</v>
      </c>
      <c r="D8" s="47">
        <v>576.1</v>
      </c>
      <c r="E8" s="47">
        <v>59620</v>
      </c>
      <c r="F8" s="49">
        <f t="shared" ref="F8:F71" si="3">D8*0.44*12</f>
        <v>3041.808</v>
      </c>
      <c r="G8" s="56">
        <v>24270</v>
      </c>
      <c r="H8" s="47">
        <v>119013.75</v>
      </c>
      <c r="I8" s="49">
        <f t="shared" si="0"/>
        <v>146325.55799999999</v>
      </c>
      <c r="J8" s="49">
        <f t="shared" si="1"/>
        <v>-69110.287999999986</v>
      </c>
      <c r="K8" s="65">
        <f t="shared" si="2"/>
        <v>-65399.727999999988</v>
      </c>
      <c r="L8" s="47">
        <v>21305.83</v>
      </c>
      <c r="M8" s="1"/>
    </row>
    <row r="9" spans="1:15" ht="15.75">
      <c r="A9" s="1">
        <v>3</v>
      </c>
      <c r="B9" s="1" t="s">
        <v>118</v>
      </c>
      <c r="C9" s="47">
        <v>81929.88</v>
      </c>
      <c r="D9" s="47">
        <v>802.6</v>
      </c>
      <c r="E9" s="47">
        <v>81929</v>
      </c>
      <c r="F9" s="49">
        <f t="shared" si="3"/>
        <v>4237.7280000000001</v>
      </c>
      <c r="G9" s="56">
        <v>24270</v>
      </c>
      <c r="H9" s="47">
        <v>58042.47</v>
      </c>
      <c r="I9" s="49">
        <f t="shared" si="0"/>
        <v>86550.198000000004</v>
      </c>
      <c r="J9" s="49">
        <f t="shared" si="1"/>
        <v>17403.802</v>
      </c>
      <c r="K9" s="65">
        <f t="shared" si="2"/>
        <v>17402.921999999995</v>
      </c>
      <c r="L9" s="47">
        <v>22024.12</v>
      </c>
      <c r="M9" s="1"/>
    </row>
    <row r="10" spans="1:15" ht="15.75">
      <c r="A10" s="1"/>
      <c r="B10" s="1" t="s">
        <v>119</v>
      </c>
      <c r="C10" s="47">
        <v>80841.240000000005</v>
      </c>
      <c r="D10" s="47">
        <v>832.2</v>
      </c>
      <c r="E10" s="47">
        <v>63070</v>
      </c>
      <c r="F10" s="49">
        <f t="shared" si="3"/>
        <v>4394.0159999999996</v>
      </c>
      <c r="G10" s="56">
        <v>24270</v>
      </c>
      <c r="H10" s="47">
        <v>66103</v>
      </c>
      <c r="I10" s="49">
        <f t="shared" si="0"/>
        <v>94767.016000000003</v>
      </c>
      <c r="J10" s="49">
        <f t="shared" si="1"/>
        <v>12796.004000000001</v>
      </c>
      <c r="K10" s="65">
        <f t="shared" si="2"/>
        <v>-4975.2360000000044</v>
      </c>
      <c r="L10" s="47">
        <v>26721.78</v>
      </c>
      <c r="M10" s="1"/>
    </row>
    <row r="11" spans="1:15" ht="15.75">
      <c r="A11" s="1">
        <v>5</v>
      </c>
      <c r="B11" s="1" t="s">
        <v>120</v>
      </c>
      <c r="C11" s="47">
        <v>80928.72</v>
      </c>
      <c r="D11" s="47">
        <v>836.6</v>
      </c>
      <c r="E11" s="47">
        <v>66368</v>
      </c>
      <c r="F11" s="49">
        <f t="shared" si="3"/>
        <v>4417.2479999999996</v>
      </c>
      <c r="G11" s="56">
        <v>24270</v>
      </c>
      <c r="H11" s="47">
        <v>27741.5</v>
      </c>
      <c r="I11" s="49">
        <f t="shared" si="0"/>
        <v>56428.748</v>
      </c>
      <c r="J11" s="49">
        <f t="shared" si="1"/>
        <v>83810.822</v>
      </c>
      <c r="K11" s="65">
        <f t="shared" si="2"/>
        <v>69250.101999999999</v>
      </c>
      <c r="L11" s="47">
        <v>59310.85</v>
      </c>
      <c r="M11" s="1"/>
    </row>
    <row r="12" spans="1:15" ht="15.75">
      <c r="A12" s="1">
        <v>6</v>
      </c>
      <c r="B12" s="1" t="s">
        <v>121</v>
      </c>
      <c r="C12" s="47">
        <v>85011.12</v>
      </c>
      <c r="D12" s="47">
        <v>956.3</v>
      </c>
      <c r="E12" s="47">
        <v>71997</v>
      </c>
      <c r="F12" s="49">
        <f t="shared" si="3"/>
        <v>5049.2640000000001</v>
      </c>
      <c r="G12" s="56">
        <v>24270</v>
      </c>
      <c r="H12" s="47">
        <v>42770.05</v>
      </c>
      <c r="I12" s="49">
        <f t="shared" si="0"/>
        <v>72089.313999999998</v>
      </c>
      <c r="J12" s="49">
        <f t="shared" si="1"/>
        <v>29082.785999999996</v>
      </c>
      <c r="K12" s="65">
        <f t="shared" si="2"/>
        <v>16068.666000000001</v>
      </c>
      <c r="L12" s="47">
        <v>16160.98</v>
      </c>
      <c r="M12" s="1"/>
    </row>
    <row r="13" spans="1:15" ht="15.75">
      <c r="A13" s="1">
        <v>7</v>
      </c>
      <c r="B13" s="1" t="s">
        <v>122</v>
      </c>
      <c r="C13" s="47">
        <v>84340.44</v>
      </c>
      <c r="D13" s="47">
        <v>867.7</v>
      </c>
      <c r="E13" s="47">
        <v>65151</v>
      </c>
      <c r="F13" s="49">
        <f t="shared" si="3"/>
        <v>4581.4560000000001</v>
      </c>
      <c r="G13" s="56">
        <v>24270</v>
      </c>
      <c r="H13" s="47">
        <v>91226.75</v>
      </c>
      <c r="I13" s="49">
        <f t="shared" si="0"/>
        <v>120078.20600000001</v>
      </c>
      <c r="J13" s="49">
        <f t="shared" si="1"/>
        <v>-53491.756000000008</v>
      </c>
      <c r="K13" s="65">
        <f t="shared" si="2"/>
        <v>-72681.196000000011</v>
      </c>
      <c r="L13" s="47">
        <v>-17753.990000000002</v>
      </c>
      <c r="M13" s="1"/>
    </row>
    <row r="14" spans="1:15" ht="15.75">
      <c r="A14" s="1">
        <v>8</v>
      </c>
      <c r="B14" s="1" t="s">
        <v>123</v>
      </c>
      <c r="C14" s="47">
        <v>72540.36</v>
      </c>
      <c r="D14" s="47">
        <v>714.1</v>
      </c>
      <c r="E14" s="47">
        <v>52772</v>
      </c>
      <c r="F14" s="49">
        <f t="shared" si="3"/>
        <v>3770.4480000000003</v>
      </c>
      <c r="G14" s="56">
        <v>24270</v>
      </c>
      <c r="H14" s="47">
        <v>15228.25</v>
      </c>
      <c r="I14" s="49">
        <f t="shared" si="0"/>
        <v>43268.698000000004</v>
      </c>
      <c r="J14" s="49">
        <f t="shared" si="1"/>
        <v>-13459.258000000002</v>
      </c>
      <c r="K14" s="65">
        <f t="shared" si="2"/>
        <v>-33227.618000000002</v>
      </c>
      <c r="L14" s="47">
        <v>-42730.92</v>
      </c>
      <c r="M14" s="1"/>
    </row>
    <row r="15" spans="1:15" ht="15.75">
      <c r="A15" s="1">
        <v>9</v>
      </c>
      <c r="B15" s="1" t="s">
        <v>124</v>
      </c>
      <c r="C15" s="47">
        <v>84204.36</v>
      </c>
      <c r="D15" s="47">
        <v>867.5</v>
      </c>
      <c r="E15" s="47">
        <v>74328</v>
      </c>
      <c r="F15" s="49">
        <f t="shared" si="3"/>
        <v>4580.3999999999996</v>
      </c>
      <c r="G15" s="56">
        <v>24270</v>
      </c>
      <c r="H15" s="47">
        <v>9351.75</v>
      </c>
      <c r="I15" s="49">
        <f t="shared" si="0"/>
        <v>38202.15</v>
      </c>
      <c r="J15" s="49">
        <f t="shared" si="1"/>
        <v>141906.31</v>
      </c>
      <c r="K15" s="65">
        <f t="shared" si="2"/>
        <v>132029.95000000001</v>
      </c>
      <c r="L15" s="47">
        <v>95904.1</v>
      </c>
      <c r="M15" s="1"/>
    </row>
    <row r="16" spans="1:15" ht="15.75">
      <c r="A16" s="1">
        <v>10</v>
      </c>
      <c r="B16" s="1" t="s">
        <v>125</v>
      </c>
      <c r="C16" s="47">
        <v>85380.479999999996</v>
      </c>
      <c r="D16" s="47">
        <v>870.4</v>
      </c>
      <c r="E16" s="47">
        <v>66401</v>
      </c>
      <c r="F16" s="49">
        <f t="shared" si="3"/>
        <v>4595.7119999999995</v>
      </c>
      <c r="G16" s="56">
        <v>24270</v>
      </c>
      <c r="H16" s="47">
        <v>4613.5</v>
      </c>
      <c r="I16" s="49">
        <f t="shared" si="0"/>
        <v>33479.212</v>
      </c>
      <c r="J16" s="49">
        <f t="shared" si="1"/>
        <v>129641.68799999999</v>
      </c>
      <c r="K16" s="65">
        <f t="shared" si="2"/>
        <v>110662.208</v>
      </c>
      <c r="L16" s="47">
        <v>77740.42</v>
      </c>
      <c r="M16" s="1"/>
    </row>
    <row r="17" spans="1:14" ht="15.75">
      <c r="A17" s="1">
        <v>11</v>
      </c>
      <c r="B17" s="1" t="s">
        <v>126</v>
      </c>
      <c r="C17" s="47">
        <v>67429.62</v>
      </c>
      <c r="D17" s="47">
        <v>755.19</v>
      </c>
      <c r="E17" s="47">
        <v>58121</v>
      </c>
      <c r="F17" s="49">
        <f t="shared" si="3"/>
        <v>3987.4032000000007</v>
      </c>
      <c r="G17" s="56">
        <v>24270</v>
      </c>
      <c r="H17" s="47">
        <v>23403.5</v>
      </c>
      <c r="I17" s="49">
        <f t="shared" si="0"/>
        <v>51660.903200000001</v>
      </c>
      <c r="J17" s="49">
        <f t="shared" si="1"/>
        <v>32345.366799999996</v>
      </c>
      <c r="K17" s="65">
        <f t="shared" si="2"/>
        <v>23036.746800000001</v>
      </c>
      <c r="L17" s="47">
        <v>16576.650000000001</v>
      </c>
      <c r="M17" s="1"/>
      <c r="N17" s="1"/>
    </row>
    <row r="18" spans="1:14" ht="15.75">
      <c r="A18" s="1">
        <v>12</v>
      </c>
      <c r="B18" s="1" t="s">
        <v>127</v>
      </c>
      <c r="C18" s="47">
        <v>85011.12</v>
      </c>
      <c r="D18" s="47">
        <v>897.4</v>
      </c>
      <c r="E18" s="47">
        <v>73236</v>
      </c>
      <c r="F18" s="49">
        <f t="shared" si="3"/>
        <v>4738.2719999999999</v>
      </c>
      <c r="G18" s="56">
        <v>24270</v>
      </c>
      <c r="H18" s="47">
        <v>27063.25</v>
      </c>
      <c r="I18" s="49">
        <f t="shared" si="0"/>
        <v>56071.521999999997</v>
      </c>
      <c r="J18" s="49">
        <f t="shared" si="1"/>
        <v>68173.467999999993</v>
      </c>
      <c r="K18" s="65">
        <f t="shared" si="2"/>
        <v>56398.348000000005</v>
      </c>
      <c r="L18" s="47">
        <v>39233.870000000003</v>
      </c>
      <c r="M18" s="1"/>
    </row>
    <row r="19" spans="1:14" ht="15.75">
      <c r="A19" s="1">
        <v>13</v>
      </c>
      <c r="B19" s="1" t="s">
        <v>128</v>
      </c>
      <c r="C19" s="47">
        <v>71872.62</v>
      </c>
      <c r="D19" s="47">
        <v>701.43</v>
      </c>
      <c r="E19" s="47">
        <v>60531</v>
      </c>
      <c r="F19" s="49">
        <f t="shared" si="3"/>
        <v>3703.5503999999996</v>
      </c>
      <c r="G19" s="56">
        <v>24270</v>
      </c>
      <c r="H19" s="47">
        <v>9220.5</v>
      </c>
      <c r="I19" s="49">
        <f t="shared" si="0"/>
        <v>37194.0504</v>
      </c>
      <c r="J19" s="49">
        <f t="shared" si="1"/>
        <v>137168.86960000001</v>
      </c>
      <c r="K19" s="65">
        <f t="shared" si="2"/>
        <v>125827.24960000001</v>
      </c>
      <c r="L19" s="47">
        <v>102490.3</v>
      </c>
      <c r="M19" s="1"/>
    </row>
    <row r="20" spans="1:14" ht="15.75">
      <c r="A20" s="1">
        <v>14</v>
      </c>
      <c r="B20" s="1" t="s">
        <v>129</v>
      </c>
      <c r="C20" s="47">
        <v>88582.26</v>
      </c>
      <c r="D20" s="47">
        <v>867.75</v>
      </c>
      <c r="E20" s="56">
        <v>73879</v>
      </c>
      <c r="F20" s="49">
        <f t="shared" si="3"/>
        <v>4581.72</v>
      </c>
      <c r="G20" s="56">
        <v>24270</v>
      </c>
      <c r="H20" s="47">
        <v>32007.75</v>
      </c>
      <c r="I20" s="49">
        <f t="shared" si="0"/>
        <v>60859.47</v>
      </c>
      <c r="J20" s="49">
        <f t="shared" si="1"/>
        <v>23456.469999999994</v>
      </c>
      <c r="K20" s="65">
        <f t="shared" si="2"/>
        <v>8753.2099999999991</v>
      </c>
      <c r="L20" s="47">
        <v>-4266.32</v>
      </c>
      <c r="M20" s="1"/>
    </row>
    <row r="21" spans="1:14" ht="15.75">
      <c r="A21" s="1">
        <v>15</v>
      </c>
      <c r="B21" s="1" t="s">
        <v>130</v>
      </c>
      <c r="C21" s="47">
        <v>71285.52</v>
      </c>
      <c r="D21" s="47">
        <v>761.99</v>
      </c>
      <c r="E21" s="47">
        <v>58009</v>
      </c>
      <c r="F21" s="49">
        <f t="shared" si="3"/>
        <v>4023.3072000000002</v>
      </c>
      <c r="G21" s="56">
        <v>24270</v>
      </c>
      <c r="H21" s="47">
        <v>12148</v>
      </c>
      <c r="I21" s="49">
        <f t="shared" si="0"/>
        <v>40441.307199999996</v>
      </c>
      <c r="J21" s="49">
        <f t="shared" si="1"/>
        <v>31102.95280000001</v>
      </c>
      <c r="K21" s="65">
        <f t="shared" si="2"/>
        <v>17826.432800000006</v>
      </c>
      <c r="L21" s="47">
        <v>258.74</v>
      </c>
      <c r="M21" s="1"/>
    </row>
    <row r="22" spans="1:14" ht="15.75">
      <c r="A22" s="1">
        <v>16</v>
      </c>
      <c r="B22" s="1" t="s">
        <v>131</v>
      </c>
      <c r="C22" s="47">
        <v>82328.399999999994</v>
      </c>
      <c r="D22" s="47">
        <v>887.4</v>
      </c>
      <c r="E22" s="47">
        <v>60885</v>
      </c>
      <c r="F22" s="49">
        <f t="shared" si="3"/>
        <v>4685.4719999999998</v>
      </c>
      <c r="G22" s="56">
        <v>24270</v>
      </c>
      <c r="H22" s="47">
        <v>61898.080000000002</v>
      </c>
      <c r="I22" s="49">
        <f t="shared" si="0"/>
        <v>90853.551999999996</v>
      </c>
      <c r="J22" s="49">
        <f t="shared" si="1"/>
        <v>-18153.172000000002</v>
      </c>
      <c r="K22" s="65">
        <f t="shared" si="2"/>
        <v>-39596.572</v>
      </c>
      <c r="L22" s="47">
        <v>-9628.02</v>
      </c>
      <c r="M22" s="1"/>
    </row>
    <row r="23" spans="1:14" ht="15.75">
      <c r="A23" s="1">
        <v>17</v>
      </c>
      <c r="B23" s="1" t="s">
        <v>132</v>
      </c>
      <c r="C23" s="47">
        <v>54189</v>
      </c>
      <c r="D23" s="47">
        <v>541.29999999999995</v>
      </c>
      <c r="E23" s="56">
        <v>44838</v>
      </c>
      <c r="F23" s="49">
        <f t="shared" si="3"/>
        <v>2858.0639999999994</v>
      </c>
      <c r="G23" s="56">
        <v>24270</v>
      </c>
      <c r="H23" s="47">
        <v>25426.75</v>
      </c>
      <c r="I23" s="49">
        <f t="shared" si="0"/>
        <v>52554.813999999998</v>
      </c>
      <c r="J23" s="49">
        <f t="shared" si="1"/>
        <v>-31901.923999999999</v>
      </c>
      <c r="K23" s="65">
        <f t="shared" si="2"/>
        <v>-41252.923999999999</v>
      </c>
      <c r="L23" s="47">
        <v>-33536.11</v>
      </c>
      <c r="M23" s="1"/>
    </row>
    <row r="24" spans="1:14" ht="15.75">
      <c r="A24" s="1">
        <v>18</v>
      </c>
      <c r="B24" s="52" t="s">
        <v>133</v>
      </c>
      <c r="C24" s="47">
        <v>77439.240000000005</v>
      </c>
      <c r="D24" s="47">
        <v>807.3</v>
      </c>
      <c r="E24" s="56">
        <v>75571</v>
      </c>
      <c r="F24" s="49">
        <f t="shared" si="3"/>
        <v>4262.5439999999999</v>
      </c>
      <c r="G24" s="56">
        <v>24270</v>
      </c>
      <c r="H24" s="47">
        <v>21165.54</v>
      </c>
      <c r="I24" s="49">
        <f t="shared" si="0"/>
        <v>49698.084000000003</v>
      </c>
      <c r="J24" s="49">
        <f t="shared" si="1"/>
        <v>76923.026000000013</v>
      </c>
      <c r="K24" s="65">
        <f t="shared" si="2"/>
        <v>75054.785999999993</v>
      </c>
      <c r="L24" s="47">
        <v>49181.87</v>
      </c>
      <c r="M24" s="1"/>
    </row>
    <row r="25" spans="1:14" ht="15.75">
      <c r="A25" s="1">
        <v>19</v>
      </c>
      <c r="B25" s="1" t="s">
        <v>134</v>
      </c>
      <c r="C25" s="47">
        <v>68604.72</v>
      </c>
      <c r="D25" s="47">
        <v>706.31</v>
      </c>
      <c r="E25" s="47">
        <v>41079.915000000001</v>
      </c>
      <c r="F25" s="49">
        <f t="shared" si="3"/>
        <v>3729.3167999999996</v>
      </c>
      <c r="G25" s="56">
        <v>24270</v>
      </c>
      <c r="H25" s="47">
        <v>17793</v>
      </c>
      <c r="I25" s="49">
        <f t="shared" si="0"/>
        <v>45792.316800000001</v>
      </c>
      <c r="J25" s="49">
        <f t="shared" si="1"/>
        <v>64433.843200000003</v>
      </c>
      <c r="K25" s="65">
        <f t="shared" si="2"/>
        <v>36909.038200000003</v>
      </c>
      <c r="L25" s="47">
        <v>41621.440000000002</v>
      </c>
      <c r="M25" s="1"/>
    </row>
    <row r="26" spans="1:14" ht="15.75">
      <c r="A26" s="1">
        <v>20</v>
      </c>
      <c r="B26" s="1" t="s">
        <v>135</v>
      </c>
      <c r="C26" s="47">
        <v>81473.039999999994</v>
      </c>
      <c r="D26" s="47">
        <v>838.2</v>
      </c>
      <c r="E26" s="47">
        <v>68927.850000000006</v>
      </c>
      <c r="F26" s="49">
        <f t="shared" si="3"/>
        <v>4425.6960000000008</v>
      </c>
      <c r="G26" s="56">
        <v>24270</v>
      </c>
      <c r="H26" s="47">
        <v>100251.67</v>
      </c>
      <c r="I26" s="49">
        <f t="shared" si="0"/>
        <v>128947.36599999999</v>
      </c>
      <c r="J26" s="49">
        <f t="shared" si="1"/>
        <v>-1759.1359999999986</v>
      </c>
      <c r="K26" s="65">
        <f t="shared" si="2"/>
        <v>-14304.325999999986</v>
      </c>
      <c r="L26" s="47">
        <v>45715.19</v>
      </c>
      <c r="M26" s="1"/>
      <c r="N26" s="1"/>
    </row>
    <row r="27" spans="1:14" ht="15.75">
      <c r="A27" s="1">
        <v>21</v>
      </c>
      <c r="B27" s="1" t="s">
        <v>136</v>
      </c>
      <c r="C27" s="47">
        <v>70751.88</v>
      </c>
      <c r="D27" s="47">
        <v>726.7</v>
      </c>
      <c r="E27" s="47">
        <v>63813.224999999999</v>
      </c>
      <c r="F27" s="49">
        <f t="shared" si="3"/>
        <v>3836.9760000000006</v>
      </c>
      <c r="G27" s="56">
        <v>24270</v>
      </c>
      <c r="H27" s="47">
        <v>6253.75</v>
      </c>
      <c r="I27" s="49">
        <f t="shared" si="0"/>
        <v>34360.726000000002</v>
      </c>
      <c r="J27" s="49">
        <f t="shared" si="1"/>
        <v>-5717.2959999999948</v>
      </c>
      <c r="K27" s="65">
        <f t="shared" si="2"/>
        <v>-12655.951000000001</v>
      </c>
      <c r="L27" s="47">
        <v>-42108.45</v>
      </c>
      <c r="M27" s="1"/>
    </row>
    <row r="28" spans="1:14" ht="15.75">
      <c r="A28" s="1">
        <v>22</v>
      </c>
      <c r="B28" s="1" t="s">
        <v>137</v>
      </c>
      <c r="C28" s="47">
        <v>89540.64</v>
      </c>
      <c r="D28" s="47">
        <v>922.9</v>
      </c>
      <c r="E28" s="47">
        <v>67927.350000000006</v>
      </c>
      <c r="F28" s="49">
        <f t="shared" si="3"/>
        <v>4872.9119999999994</v>
      </c>
      <c r="G28" s="56">
        <v>24270</v>
      </c>
      <c r="H28" s="47">
        <v>30491.119999999999</v>
      </c>
      <c r="I28" s="49">
        <f t="shared" si="0"/>
        <v>59634.031999999999</v>
      </c>
      <c r="J28" s="49">
        <f t="shared" si="1"/>
        <v>22627.027999999998</v>
      </c>
      <c r="K28" s="65">
        <f t="shared" si="2"/>
        <v>1013.7380000000067</v>
      </c>
      <c r="L28" s="47">
        <v>-7279.58</v>
      </c>
      <c r="M28" s="1"/>
    </row>
    <row r="29" spans="1:14" ht="15.75">
      <c r="A29" s="1">
        <v>23</v>
      </c>
      <c r="B29" s="1" t="s">
        <v>138</v>
      </c>
      <c r="C29" s="47">
        <v>84146.04</v>
      </c>
      <c r="D29" s="47">
        <v>838.7</v>
      </c>
      <c r="E29" s="47">
        <v>65651.835000000006</v>
      </c>
      <c r="F29" s="49">
        <f t="shared" si="3"/>
        <v>4428.3360000000002</v>
      </c>
      <c r="G29" s="56">
        <v>24270</v>
      </c>
      <c r="H29" s="47">
        <v>16141.75</v>
      </c>
      <c r="I29" s="49">
        <f t="shared" si="0"/>
        <v>44840.085999999996</v>
      </c>
      <c r="J29" s="49">
        <f t="shared" si="1"/>
        <v>-58192.736000000004</v>
      </c>
      <c r="K29" s="65">
        <f t="shared" si="2"/>
        <v>-76686.940999999992</v>
      </c>
      <c r="L29" s="47">
        <v>-97498.69</v>
      </c>
      <c r="M29" s="1"/>
    </row>
    <row r="30" spans="1:14" ht="15.75">
      <c r="A30" s="1">
        <v>24</v>
      </c>
      <c r="B30" s="1" t="s">
        <v>139</v>
      </c>
      <c r="C30" s="47">
        <v>88053.48</v>
      </c>
      <c r="D30" s="47">
        <v>905.9</v>
      </c>
      <c r="E30" s="47">
        <v>74798.455000000002</v>
      </c>
      <c r="F30" s="49">
        <f t="shared" si="3"/>
        <v>4783.152</v>
      </c>
      <c r="G30" s="56">
        <v>24270</v>
      </c>
      <c r="H30" s="47">
        <v>55683.81</v>
      </c>
      <c r="I30" s="49">
        <f t="shared" si="0"/>
        <v>84736.962</v>
      </c>
      <c r="J30" s="49">
        <f t="shared" si="1"/>
        <v>72730.497999999992</v>
      </c>
      <c r="K30" s="65">
        <f t="shared" si="2"/>
        <v>59475.472999999998</v>
      </c>
      <c r="L30" s="47">
        <v>69413.98</v>
      </c>
      <c r="M30" s="1"/>
    </row>
    <row r="31" spans="1:14" ht="15.75">
      <c r="A31" s="1">
        <v>25</v>
      </c>
      <c r="B31" s="1" t="s">
        <v>140</v>
      </c>
      <c r="C31" s="47">
        <v>77458.679999999993</v>
      </c>
      <c r="D31" s="47">
        <v>810.6</v>
      </c>
      <c r="E31" s="47">
        <v>62716.4</v>
      </c>
      <c r="F31" s="49">
        <f t="shared" si="3"/>
        <v>4279.9679999999998</v>
      </c>
      <c r="G31" s="56">
        <v>24270</v>
      </c>
      <c r="H31" s="47">
        <v>27101.75</v>
      </c>
      <c r="I31" s="49">
        <f t="shared" si="0"/>
        <v>55651.718000000001</v>
      </c>
      <c r="J31" s="49">
        <f t="shared" si="1"/>
        <v>17989.181999999993</v>
      </c>
      <c r="K31" s="65">
        <f t="shared" si="2"/>
        <v>3246.9020000000005</v>
      </c>
      <c r="L31" s="47">
        <v>-3817.78</v>
      </c>
      <c r="M31" s="1"/>
    </row>
    <row r="32" spans="1:14" ht="15.75">
      <c r="A32" s="1">
        <v>26</v>
      </c>
      <c r="B32" s="1" t="s">
        <v>141</v>
      </c>
      <c r="C32" s="47">
        <v>88792.2</v>
      </c>
      <c r="D32" s="47">
        <v>913.5</v>
      </c>
      <c r="E32" s="47">
        <v>80288.27</v>
      </c>
      <c r="F32" s="49">
        <f t="shared" si="3"/>
        <v>4823.28</v>
      </c>
      <c r="G32" s="56">
        <v>24270</v>
      </c>
      <c r="H32" s="47">
        <v>6867.5</v>
      </c>
      <c r="I32" s="49">
        <f t="shared" si="0"/>
        <v>35960.78</v>
      </c>
      <c r="J32" s="49">
        <f t="shared" si="1"/>
        <v>163430.47999999998</v>
      </c>
      <c r="K32" s="65">
        <f t="shared" si="2"/>
        <v>154926.54999999999</v>
      </c>
      <c r="L32" s="47">
        <v>110599.06</v>
      </c>
      <c r="M32" s="1"/>
    </row>
    <row r="33" spans="1:17" ht="15.75">
      <c r="A33" s="1">
        <v>27</v>
      </c>
      <c r="B33" s="1" t="s">
        <v>142</v>
      </c>
      <c r="C33" s="47">
        <v>90046.080000000002</v>
      </c>
      <c r="D33" s="47">
        <v>926.4</v>
      </c>
      <c r="E33" s="47">
        <v>76450.375</v>
      </c>
      <c r="F33" s="49">
        <f t="shared" si="3"/>
        <v>4891.3919999999998</v>
      </c>
      <c r="G33" s="56">
        <v>24270</v>
      </c>
      <c r="H33" s="47">
        <v>10715.5</v>
      </c>
      <c r="I33" s="49">
        <f t="shared" si="0"/>
        <v>39876.892</v>
      </c>
      <c r="J33" s="49">
        <f t="shared" si="1"/>
        <v>132026.89800000002</v>
      </c>
      <c r="K33" s="65">
        <f t="shared" si="2"/>
        <v>118431.193</v>
      </c>
      <c r="L33" s="47">
        <v>81857.710000000006</v>
      </c>
      <c r="M33" s="1"/>
    </row>
    <row r="34" spans="1:17" ht="15.75">
      <c r="A34" s="1">
        <v>28</v>
      </c>
      <c r="B34" s="1" t="s">
        <v>143</v>
      </c>
      <c r="C34" s="47">
        <v>81400.2</v>
      </c>
      <c r="D34" s="47">
        <v>937.15</v>
      </c>
      <c r="E34" s="47">
        <v>56836.605000000003</v>
      </c>
      <c r="F34" s="49">
        <f t="shared" si="3"/>
        <v>4948.152</v>
      </c>
      <c r="G34" s="56">
        <v>24270</v>
      </c>
      <c r="H34" s="47">
        <v>20279.5</v>
      </c>
      <c r="I34" s="49">
        <f t="shared" si="0"/>
        <v>49497.652000000002</v>
      </c>
      <c r="J34" s="49">
        <f t="shared" si="1"/>
        <v>31754.707999999995</v>
      </c>
      <c r="K34" s="65">
        <f t="shared" si="2"/>
        <v>7191.1130000000012</v>
      </c>
      <c r="L34" s="47">
        <v>-147.84</v>
      </c>
      <c r="M34" s="1"/>
    </row>
    <row r="35" spans="1:17" ht="15.75">
      <c r="A35" s="1">
        <v>29</v>
      </c>
      <c r="B35" s="1" t="s">
        <v>144</v>
      </c>
      <c r="C35" s="47">
        <v>81055.08</v>
      </c>
      <c r="D35" s="47">
        <v>834.9</v>
      </c>
      <c r="E35" s="47">
        <v>63779.6</v>
      </c>
      <c r="F35" s="49">
        <f t="shared" si="3"/>
        <v>4408.2719999999999</v>
      </c>
      <c r="G35" s="56">
        <v>24270</v>
      </c>
      <c r="H35" s="47">
        <v>15985</v>
      </c>
      <c r="I35" s="49">
        <f t="shared" si="0"/>
        <v>44663.271999999997</v>
      </c>
      <c r="J35" s="49">
        <f t="shared" si="1"/>
        <v>96912.248000000007</v>
      </c>
      <c r="K35" s="65">
        <f t="shared" si="2"/>
        <v>79636.768000000011</v>
      </c>
      <c r="L35" s="47">
        <v>60520.44</v>
      </c>
      <c r="M35" s="1"/>
    </row>
    <row r="36" spans="1:17" ht="15.75">
      <c r="A36" s="1">
        <v>30</v>
      </c>
      <c r="B36" s="1" t="s">
        <v>145</v>
      </c>
      <c r="C36" s="47">
        <v>56920.32</v>
      </c>
      <c r="D36" s="47">
        <v>590.6</v>
      </c>
      <c r="E36" s="47">
        <v>56773.22</v>
      </c>
      <c r="F36" s="49">
        <f t="shared" si="3"/>
        <v>3118.3680000000004</v>
      </c>
      <c r="G36" s="56">
        <v>24270</v>
      </c>
      <c r="H36" s="47">
        <v>37580</v>
      </c>
      <c r="I36" s="49">
        <f t="shared" si="0"/>
        <v>64968.368000000002</v>
      </c>
      <c r="J36" s="49">
        <f t="shared" si="1"/>
        <v>53848.081999999995</v>
      </c>
      <c r="K36" s="65">
        <f t="shared" si="2"/>
        <v>53700.981999999996</v>
      </c>
      <c r="L36" s="47">
        <v>61896.13</v>
      </c>
      <c r="M36" s="1"/>
    </row>
    <row r="37" spans="1:17" ht="15.75">
      <c r="A37" s="1">
        <v>31</v>
      </c>
      <c r="B37" s="1" t="s">
        <v>146</v>
      </c>
      <c r="C37" s="47">
        <v>0</v>
      </c>
      <c r="D37" s="47"/>
      <c r="E37" s="47">
        <v>0</v>
      </c>
      <c r="F37" s="49">
        <f t="shared" si="3"/>
        <v>0</v>
      </c>
      <c r="G37" s="56">
        <v>0</v>
      </c>
      <c r="H37" s="47">
        <v>0</v>
      </c>
      <c r="I37" s="49">
        <f t="shared" si="0"/>
        <v>0</v>
      </c>
      <c r="J37" s="49">
        <v>0</v>
      </c>
      <c r="K37" s="65">
        <v>0</v>
      </c>
      <c r="L37" s="49">
        <v>0</v>
      </c>
      <c r="M37" s="1"/>
    </row>
    <row r="38" spans="1:17" ht="15.75">
      <c r="A38" s="1">
        <v>32</v>
      </c>
      <c r="B38" s="1" t="s">
        <v>147</v>
      </c>
      <c r="C38" s="47">
        <v>96015.12</v>
      </c>
      <c r="D38" s="47">
        <v>986.01</v>
      </c>
      <c r="E38" s="47">
        <v>71404.259999999995</v>
      </c>
      <c r="F38" s="49">
        <f t="shared" si="3"/>
        <v>5206.1328000000003</v>
      </c>
      <c r="G38" s="56">
        <v>24270</v>
      </c>
      <c r="H38" s="47">
        <v>11890.75</v>
      </c>
      <c r="I38" s="49">
        <f t="shared" si="0"/>
        <v>41366.882799999999</v>
      </c>
      <c r="J38" s="49">
        <f t="shared" ref="J38:J76" si="4">C38-I38+L38</f>
        <v>54547.637199999997</v>
      </c>
      <c r="K38" s="65">
        <f t="shared" ref="K38:K74" si="5">E38-I38+L38</f>
        <v>29936.777199999997</v>
      </c>
      <c r="L38" s="47">
        <v>-100.6</v>
      </c>
      <c r="M38" s="1"/>
    </row>
    <row r="39" spans="1:17" ht="15.75">
      <c r="A39" s="1">
        <v>33</v>
      </c>
      <c r="B39" s="1" t="s">
        <v>148</v>
      </c>
      <c r="C39" s="47">
        <v>85361.04</v>
      </c>
      <c r="D39" s="47">
        <v>834.5</v>
      </c>
      <c r="E39" s="47">
        <v>73157.005000000005</v>
      </c>
      <c r="F39" s="49">
        <f t="shared" si="3"/>
        <v>4406.16</v>
      </c>
      <c r="G39" s="56">
        <v>24270</v>
      </c>
      <c r="H39" s="47">
        <v>8894.5</v>
      </c>
      <c r="I39" s="49">
        <f t="shared" ref="I39:I70" si="6">SUM(F39:H39)</f>
        <v>37570.660000000003</v>
      </c>
      <c r="J39" s="49">
        <f t="shared" si="4"/>
        <v>87986.93</v>
      </c>
      <c r="K39" s="65">
        <f t="shared" si="5"/>
        <v>75782.895000000004</v>
      </c>
      <c r="L39" s="47">
        <v>40196.550000000003</v>
      </c>
      <c r="M39" s="1"/>
      <c r="Q39" s="1"/>
    </row>
    <row r="40" spans="1:17" ht="15.75">
      <c r="A40" s="1">
        <v>34</v>
      </c>
      <c r="B40" s="1" t="s">
        <v>149</v>
      </c>
      <c r="C40" s="47">
        <v>40357.440000000002</v>
      </c>
      <c r="D40" s="47">
        <v>415.2</v>
      </c>
      <c r="E40" s="47">
        <v>29930.560000000001</v>
      </c>
      <c r="F40" s="49">
        <f t="shared" si="3"/>
        <v>2192.2559999999999</v>
      </c>
      <c r="G40" s="56">
        <v>24270</v>
      </c>
      <c r="H40" s="47">
        <v>4693</v>
      </c>
      <c r="I40" s="49">
        <f t="shared" si="6"/>
        <v>31155.256000000001</v>
      </c>
      <c r="J40" s="49">
        <f t="shared" si="4"/>
        <v>-41518.335999999996</v>
      </c>
      <c r="K40" s="65">
        <f t="shared" si="5"/>
        <v>-51945.216</v>
      </c>
      <c r="L40" s="47">
        <v>-50720.52</v>
      </c>
      <c r="M40" s="1"/>
      <c r="Q40" s="1"/>
    </row>
    <row r="41" spans="1:17" ht="15.75">
      <c r="A41" s="1">
        <v>35</v>
      </c>
      <c r="B41" s="1" t="s">
        <v>150</v>
      </c>
      <c r="C41" s="47">
        <v>63014.76</v>
      </c>
      <c r="D41" s="47">
        <v>648.6</v>
      </c>
      <c r="E41" s="47">
        <v>48484.77</v>
      </c>
      <c r="F41" s="49">
        <f t="shared" si="3"/>
        <v>3424.6080000000002</v>
      </c>
      <c r="G41" s="56">
        <v>24270</v>
      </c>
      <c r="H41" s="47">
        <v>6554</v>
      </c>
      <c r="I41" s="49">
        <f t="shared" si="6"/>
        <v>34248.608</v>
      </c>
      <c r="J41" s="49">
        <f t="shared" si="4"/>
        <v>27290.282000000003</v>
      </c>
      <c r="K41" s="65">
        <f t="shared" si="5"/>
        <v>12760.291999999998</v>
      </c>
      <c r="L41" s="47">
        <v>-1475.87</v>
      </c>
      <c r="M41" s="1"/>
    </row>
    <row r="42" spans="1:17" ht="15.75">
      <c r="A42" s="1">
        <v>36</v>
      </c>
      <c r="B42" s="1" t="s">
        <v>151</v>
      </c>
      <c r="C42" s="47">
        <v>58601.88</v>
      </c>
      <c r="D42" s="47">
        <v>602.9</v>
      </c>
      <c r="E42" s="47">
        <v>48268.639999999999</v>
      </c>
      <c r="F42" s="49">
        <f t="shared" si="3"/>
        <v>3183.3119999999999</v>
      </c>
      <c r="G42" s="56">
        <v>24270</v>
      </c>
      <c r="H42" s="47">
        <v>32763.97</v>
      </c>
      <c r="I42" s="49">
        <f t="shared" si="6"/>
        <v>60217.281999999999</v>
      </c>
      <c r="J42" s="49">
        <f t="shared" si="4"/>
        <v>-1022.7020000000018</v>
      </c>
      <c r="K42" s="65">
        <f t="shared" si="5"/>
        <v>-11355.941999999999</v>
      </c>
      <c r="L42" s="47">
        <v>592.70000000000005</v>
      </c>
      <c r="M42" s="1"/>
    </row>
    <row r="43" spans="1:17" ht="15.75">
      <c r="A43" s="1">
        <v>37</v>
      </c>
      <c r="B43" s="1" t="s">
        <v>152</v>
      </c>
      <c r="C43" s="47">
        <v>68905.08</v>
      </c>
      <c r="D43" s="47">
        <v>709.5</v>
      </c>
      <c r="E43" s="47">
        <v>52353.57</v>
      </c>
      <c r="F43" s="49">
        <f t="shared" si="3"/>
        <v>3746.16</v>
      </c>
      <c r="G43" s="56">
        <v>24270</v>
      </c>
      <c r="H43" s="47">
        <v>23234</v>
      </c>
      <c r="I43" s="49">
        <f t="shared" si="6"/>
        <v>51250.16</v>
      </c>
      <c r="J43" s="49">
        <f t="shared" si="4"/>
        <v>-30313.660000000003</v>
      </c>
      <c r="K43" s="65">
        <f t="shared" si="5"/>
        <v>-46865.170000000006</v>
      </c>
      <c r="L43" s="47">
        <v>-47968.58</v>
      </c>
      <c r="M43" s="1"/>
    </row>
    <row r="44" spans="1:17" ht="15.75">
      <c r="A44" s="1">
        <v>38</v>
      </c>
      <c r="B44" s="1" t="s">
        <v>153</v>
      </c>
      <c r="C44" s="47">
        <v>55676.160000000003</v>
      </c>
      <c r="D44" s="47">
        <v>573.1</v>
      </c>
      <c r="E44" s="47">
        <v>42900.39</v>
      </c>
      <c r="F44" s="49">
        <f t="shared" si="3"/>
        <v>3025.9680000000003</v>
      </c>
      <c r="G44" s="56">
        <v>24270</v>
      </c>
      <c r="H44" s="47">
        <v>16511</v>
      </c>
      <c r="I44" s="49">
        <f t="shared" si="6"/>
        <v>43806.968000000001</v>
      </c>
      <c r="J44" s="49">
        <f t="shared" si="4"/>
        <v>-44934.538</v>
      </c>
      <c r="K44" s="65">
        <f t="shared" si="5"/>
        <v>-57710.308000000005</v>
      </c>
      <c r="L44" s="47">
        <v>-56803.73</v>
      </c>
      <c r="M44" s="1"/>
    </row>
    <row r="45" spans="1:17" ht="15.75">
      <c r="A45" s="1">
        <v>39</v>
      </c>
      <c r="B45" s="1" t="s">
        <v>154</v>
      </c>
      <c r="C45" s="47">
        <v>70333.919999999998</v>
      </c>
      <c r="D45" s="47">
        <v>740.89</v>
      </c>
      <c r="E45" s="47">
        <v>64526.41</v>
      </c>
      <c r="F45" s="49">
        <f t="shared" si="3"/>
        <v>3911.8991999999998</v>
      </c>
      <c r="G45" s="56">
        <v>24270</v>
      </c>
      <c r="H45" s="47">
        <v>52274.06</v>
      </c>
      <c r="I45" s="49">
        <f t="shared" si="6"/>
        <v>80455.959199999998</v>
      </c>
      <c r="J45" s="49">
        <f t="shared" si="4"/>
        <v>39742.950799999999</v>
      </c>
      <c r="K45" s="65">
        <f t="shared" si="5"/>
        <v>33935.440800000004</v>
      </c>
      <c r="L45" s="47">
        <v>49864.99</v>
      </c>
      <c r="M45" s="1"/>
    </row>
    <row r="46" spans="1:17" ht="15.75">
      <c r="A46" s="1">
        <v>40</v>
      </c>
      <c r="B46" s="1" t="s">
        <v>155</v>
      </c>
      <c r="C46" s="47">
        <v>33107.279999999999</v>
      </c>
      <c r="D46" s="47">
        <v>341.21</v>
      </c>
      <c r="E46" s="56">
        <v>26843.794999999998</v>
      </c>
      <c r="F46" s="49">
        <f t="shared" si="3"/>
        <v>1801.5888</v>
      </c>
      <c r="G46" s="56">
        <v>24270</v>
      </c>
      <c r="H46" s="47">
        <v>12231.92</v>
      </c>
      <c r="I46" s="49">
        <f t="shared" si="6"/>
        <v>38303.508800000003</v>
      </c>
      <c r="J46" s="49">
        <f t="shared" si="4"/>
        <v>14852.001199999995</v>
      </c>
      <c r="K46" s="65">
        <f t="shared" si="5"/>
        <v>8588.5161999999946</v>
      </c>
      <c r="L46" s="47">
        <v>20048.23</v>
      </c>
      <c r="M46" s="1"/>
    </row>
    <row r="47" spans="1:17" ht="15.75">
      <c r="A47" s="1">
        <v>41</v>
      </c>
      <c r="B47" s="1" t="s">
        <v>156</v>
      </c>
      <c r="C47" s="47">
        <v>65775.240000000005</v>
      </c>
      <c r="D47" s="47">
        <v>680.6</v>
      </c>
      <c r="E47" s="47">
        <v>48517.99</v>
      </c>
      <c r="F47" s="49">
        <f t="shared" si="3"/>
        <v>3593.5680000000002</v>
      </c>
      <c r="G47" s="56">
        <v>24270</v>
      </c>
      <c r="H47" s="47">
        <v>4180.5</v>
      </c>
      <c r="I47" s="49">
        <f t="shared" si="6"/>
        <v>32044.067999999999</v>
      </c>
      <c r="J47" s="49">
        <f t="shared" si="4"/>
        <v>33336.062000000005</v>
      </c>
      <c r="K47" s="65">
        <f t="shared" si="5"/>
        <v>16078.811999999998</v>
      </c>
      <c r="L47" s="47">
        <v>-395.11</v>
      </c>
      <c r="M47" s="1"/>
    </row>
    <row r="48" spans="1:17" ht="15.75">
      <c r="A48" s="1">
        <v>42</v>
      </c>
      <c r="B48" s="1" t="s">
        <v>157</v>
      </c>
      <c r="C48" s="47">
        <v>38014.92</v>
      </c>
      <c r="D48" s="47">
        <v>391.1</v>
      </c>
      <c r="E48" s="47">
        <v>25985.654999999999</v>
      </c>
      <c r="F48" s="49">
        <f t="shared" si="3"/>
        <v>2065.0079999999998</v>
      </c>
      <c r="G48" s="56">
        <v>24270</v>
      </c>
      <c r="H48" s="47">
        <v>20517.77</v>
      </c>
      <c r="I48" s="49">
        <f t="shared" si="6"/>
        <v>46852.778000000006</v>
      </c>
      <c r="J48" s="49">
        <f t="shared" si="4"/>
        <v>-18715.468000000008</v>
      </c>
      <c r="K48" s="65">
        <f t="shared" si="5"/>
        <v>-30744.733000000007</v>
      </c>
      <c r="L48" s="47">
        <v>-9877.61</v>
      </c>
      <c r="M48" s="1"/>
    </row>
    <row r="49" spans="1:13" ht="15.75">
      <c r="A49" s="1">
        <v>43</v>
      </c>
      <c r="B49" s="1" t="s">
        <v>158</v>
      </c>
      <c r="C49" s="47">
        <v>73434.600000000006</v>
      </c>
      <c r="D49" s="47">
        <v>816.1</v>
      </c>
      <c r="E49" s="47">
        <v>66792.264999999999</v>
      </c>
      <c r="F49" s="49">
        <f t="shared" si="3"/>
        <v>4309.0079999999998</v>
      </c>
      <c r="G49" s="56">
        <v>24270</v>
      </c>
      <c r="H49" s="47">
        <v>2827</v>
      </c>
      <c r="I49" s="49">
        <f t="shared" si="6"/>
        <v>31406.008000000002</v>
      </c>
      <c r="J49" s="49">
        <f t="shared" si="4"/>
        <v>67139.282000000007</v>
      </c>
      <c r="K49" s="65">
        <f t="shared" si="5"/>
        <v>60496.947</v>
      </c>
      <c r="L49" s="47">
        <v>25110.69</v>
      </c>
      <c r="M49" s="1"/>
    </row>
    <row r="50" spans="1:13" ht="15.75">
      <c r="A50" s="1">
        <v>44</v>
      </c>
      <c r="B50" s="1" t="s">
        <v>159</v>
      </c>
      <c r="C50" s="47">
        <v>72919.44</v>
      </c>
      <c r="D50" s="47">
        <v>750.6</v>
      </c>
      <c r="E50" s="47">
        <v>47883.59</v>
      </c>
      <c r="F50" s="49">
        <f t="shared" si="3"/>
        <v>3963.1680000000001</v>
      </c>
      <c r="G50" s="56">
        <v>24270</v>
      </c>
      <c r="H50" s="47">
        <v>7180.5</v>
      </c>
      <c r="I50" s="49">
        <f t="shared" si="6"/>
        <v>35413.668000000005</v>
      </c>
      <c r="J50" s="49">
        <f t="shared" si="4"/>
        <v>45919.221999999994</v>
      </c>
      <c r="K50" s="65">
        <f t="shared" si="5"/>
        <v>20883.371999999992</v>
      </c>
      <c r="L50" s="47">
        <v>8413.4500000000007</v>
      </c>
      <c r="M50" s="1"/>
    </row>
    <row r="51" spans="1:13" ht="15.75">
      <c r="A51" s="1">
        <v>45</v>
      </c>
      <c r="B51" s="1" t="s">
        <v>160</v>
      </c>
      <c r="C51" s="47">
        <v>63053.64</v>
      </c>
      <c r="D51" s="47">
        <v>648.70000000000005</v>
      </c>
      <c r="E51" s="47">
        <v>62788</v>
      </c>
      <c r="F51" s="49">
        <f t="shared" si="3"/>
        <v>3425.136</v>
      </c>
      <c r="G51" s="56">
        <v>24270</v>
      </c>
      <c r="H51" s="47">
        <v>67277.53</v>
      </c>
      <c r="I51" s="49">
        <f t="shared" si="6"/>
        <v>94972.665999999997</v>
      </c>
      <c r="J51" s="49">
        <f t="shared" si="4"/>
        <v>-37850.665999999997</v>
      </c>
      <c r="K51" s="65">
        <f t="shared" si="5"/>
        <v>-38116.305999999997</v>
      </c>
      <c r="L51" s="47">
        <v>-5931.64</v>
      </c>
      <c r="M51" s="1"/>
    </row>
    <row r="52" spans="1:13" ht="15.75">
      <c r="A52" s="1">
        <v>46</v>
      </c>
      <c r="B52" s="1" t="s">
        <v>161</v>
      </c>
      <c r="C52" s="55">
        <v>39035.519999999997</v>
      </c>
      <c r="D52" s="47">
        <v>401.6</v>
      </c>
      <c r="E52" s="47">
        <v>23313.15</v>
      </c>
      <c r="F52" s="49">
        <f t="shared" si="3"/>
        <v>2120.4480000000003</v>
      </c>
      <c r="G52" s="56">
        <v>24270</v>
      </c>
      <c r="H52" s="47">
        <v>18512</v>
      </c>
      <c r="I52" s="49">
        <f t="shared" si="6"/>
        <v>44902.448000000004</v>
      </c>
      <c r="J52" s="49">
        <f t="shared" si="4"/>
        <v>11521.151999999995</v>
      </c>
      <c r="K52" s="65">
        <f t="shared" si="5"/>
        <v>-4201.2180000000008</v>
      </c>
      <c r="L52" s="47">
        <v>17388.080000000002</v>
      </c>
      <c r="M52" s="1"/>
    </row>
    <row r="53" spans="1:13" ht="15.75">
      <c r="A53" s="1">
        <v>47</v>
      </c>
      <c r="B53" s="1" t="s">
        <v>162</v>
      </c>
      <c r="C53" s="47">
        <v>71636.399999999994</v>
      </c>
      <c r="D53" s="47">
        <v>737</v>
      </c>
      <c r="E53" s="47">
        <v>65751.865000000005</v>
      </c>
      <c r="F53" s="49">
        <f t="shared" si="3"/>
        <v>3891.3600000000006</v>
      </c>
      <c r="G53" s="56">
        <v>24270</v>
      </c>
      <c r="H53" s="47">
        <v>52873.25</v>
      </c>
      <c r="I53" s="49">
        <f t="shared" si="6"/>
        <v>81034.61</v>
      </c>
      <c r="J53" s="49">
        <f t="shared" si="4"/>
        <v>-16259.640000000007</v>
      </c>
      <c r="K53" s="65">
        <f t="shared" si="5"/>
        <v>-22144.174999999996</v>
      </c>
      <c r="L53" s="47">
        <v>-6861.43</v>
      </c>
      <c r="M53" s="1"/>
    </row>
    <row r="54" spans="1:13" ht="15.75">
      <c r="A54" s="1">
        <v>48</v>
      </c>
      <c r="B54" s="1" t="s">
        <v>163</v>
      </c>
      <c r="C54" s="47">
        <v>84661.2</v>
      </c>
      <c r="D54" s="47">
        <v>871</v>
      </c>
      <c r="E54" s="47">
        <v>59399.885000000002</v>
      </c>
      <c r="F54" s="49">
        <f t="shared" si="3"/>
        <v>4598.88</v>
      </c>
      <c r="G54" s="56">
        <v>24270</v>
      </c>
      <c r="H54" s="47">
        <v>7454</v>
      </c>
      <c r="I54" s="49">
        <f t="shared" si="6"/>
        <v>36322.880000000005</v>
      </c>
      <c r="J54" s="49">
        <f t="shared" si="4"/>
        <v>-66682.66</v>
      </c>
      <c r="K54" s="65">
        <f t="shared" si="5"/>
        <v>-91943.975000000006</v>
      </c>
      <c r="L54" s="47">
        <v>-115020.98</v>
      </c>
      <c r="M54" s="1"/>
    </row>
    <row r="55" spans="1:13" ht="15.75">
      <c r="A55" s="1">
        <v>49</v>
      </c>
      <c r="B55" s="1" t="s">
        <v>164</v>
      </c>
      <c r="C55" s="47">
        <v>82775.520000000004</v>
      </c>
      <c r="D55" s="47">
        <v>852</v>
      </c>
      <c r="E55" s="47">
        <v>74093.235000000001</v>
      </c>
      <c r="F55" s="49">
        <f t="shared" si="3"/>
        <v>4498.5599999999995</v>
      </c>
      <c r="G55" s="56">
        <v>24270</v>
      </c>
      <c r="H55" s="47">
        <v>51763.5</v>
      </c>
      <c r="I55" s="49">
        <f t="shared" si="6"/>
        <v>80532.06</v>
      </c>
      <c r="J55" s="49">
        <f t="shared" si="4"/>
        <v>54697.000000000007</v>
      </c>
      <c r="K55" s="65">
        <f t="shared" si="5"/>
        <v>46014.715000000004</v>
      </c>
      <c r="L55" s="47">
        <v>52453.54</v>
      </c>
      <c r="M55" s="1"/>
    </row>
    <row r="56" spans="1:13" ht="15.75">
      <c r="A56" s="1">
        <v>50</v>
      </c>
      <c r="B56" s="1" t="s">
        <v>165</v>
      </c>
      <c r="C56" s="47">
        <v>83941.92</v>
      </c>
      <c r="D56" s="47">
        <v>863.6</v>
      </c>
      <c r="E56" s="47">
        <v>69808.91</v>
      </c>
      <c r="F56" s="49">
        <f t="shared" si="3"/>
        <v>4559.8080000000009</v>
      </c>
      <c r="G56" s="56">
        <v>24270</v>
      </c>
      <c r="H56" s="47">
        <v>44016.71</v>
      </c>
      <c r="I56" s="49">
        <f t="shared" si="6"/>
        <v>72846.517999999996</v>
      </c>
      <c r="J56" s="49">
        <f t="shared" si="4"/>
        <v>102355.192</v>
      </c>
      <c r="K56" s="65">
        <f t="shared" si="5"/>
        <v>88222.182000000001</v>
      </c>
      <c r="L56" s="47">
        <v>91259.79</v>
      </c>
      <c r="M56" s="1"/>
    </row>
    <row r="57" spans="1:13" ht="15.75">
      <c r="A57" s="1">
        <v>51</v>
      </c>
      <c r="B57" s="1" t="s">
        <v>166</v>
      </c>
      <c r="C57" s="47">
        <v>110739</v>
      </c>
      <c r="D57" s="47">
        <v>1139.29</v>
      </c>
      <c r="E57" s="47">
        <v>92323.395000000004</v>
      </c>
      <c r="F57" s="49">
        <f t="shared" si="3"/>
        <v>6015.4511999999995</v>
      </c>
      <c r="G57" s="56">
        <v>24270</v>
      </c>
      <c r="H57" s="47">
        <v>12441.5</v>
      </c>
      <c r="I57" s="49">
        <f t="shared" si="6"/>
        <v>42726.951199999996</v>
      </c>
      <c r="J57" s="49">
        <f t="shared" si="4"/>
        <v>95931.568800000008</v>
      </c>
      <c r="K57" s="65">
        <f t="shared" si="5"/>
        <v>77515.963800000012</v>
      </c>
      <c r="L57" s="47">
        <v>27919.52</v>
      </c>
      <c r="M57" s="1"/>
    </row>
    <row r="58" spans="1:13" ht="15.75">
      <c r="A58" s="44">
        <v>52</v>
      </c>
      <c r="B58" s="44" t="s">
        <v>167</v>
      </c>
      <c r="C58" s="57">
        <v>89925.54</v>
      </c>
      <c r="D58" s="57">
        <v>925.16</v>
      </c>
      <c r="E58" s="57">
        <v>89925.54</v>
      </c>
      <c r="F58" s="49">
        <f t="shared" si="3"/>
        <v>4884.8447999999999</v>
      </c>
      <c r="G58" s="56">
        <v>24270</v>
      </c>
      <c r="H58" s="57">
        <v>22239.71</v>
      </c>
      <c r="I58" s="49">
        <f t="shared" si="6"/>
        <v>51394.554799999998</v>
      </c>
      <c r="J58" s="49">
        <f t="shared" si="4"/>
        <v>110648.3652</v>
      </c>
      <c r="K58" s="65">
        <f t="shared" si="5"/>
        <v>110648.3652</v>
      </c>
      <c r="L58" s="47">
        <v>72117.38</v>
      </c>
      <c r="M58" s="1"/>
    </row>
    <row r="59" spans="1:13" ht="15.75">
      <c r="A59" s="1">
        <v>53</v>
      </c>
      <c r="B59" s="1" t="s">
        <v>169</v>
      </c>
      <c r="C59" s="47">
        <v>83042.880000000005</v>
      </c>
      <c r="D59" s="47">
        <v>857.55</v>
      </c>
      <c r="E59" s="47">
        <v>70773.53</v>
      </c>
      <c r="F59" s="49">
        <f t="shared" si="3"/>
        <v>4527.8639999999996</v>
      </c>
      <c r="G59" s="56">
        <v>24270</v>
      </c>
      <c r="H59" s="57">
        <v>55777.65</v>
      </c>
      <c r="I59" s="49">
        <f t="shared" si="6"/>
        <v>84575.513999999996</v>
      </c>
      <c r="J59" s="49">
        <f t="shared" si="4"/>
        <v>93792.33600000001</v>
      </c>
      <c r="K59" s="65">
        <f t="shared" si="5"/>
        <v>81522.986000000004</v>
      </c>
      <c r="L59" s="47">
        <v>95324.97</v>
      </c>
      <c r="M59" s="1"/>
    </row>
    <row r="60" spans="1:13" ht="15.75">
      <c r="A60" s="1">
        <v>54</v>
      </c>
      <c r="B60" s="1" t="s">
        <v>168</v>
      </c>
      <c r="C60" s="47">
        <v>84340.44</v>
      </c>
      <c r="D60" s="47">
        <v>868.9</v>
      </c>
      <c r="E60" s="47">
        <v>68922.09</v>
      </c>
      <c r="F60" s="49">
        <f t="shared" si="3"/>
        <v>4587.7919999999995</v>
      </c>
      <c r="G60" s="56">
        <v>24270</v>
      </c>
      <c r="H60" s="47">
        <v>10278.75</v>
      </c>
      <c r="I60" s="49">
        <f t="shared" si="6"/>
        <v>39136.542000000001</v>
      </c>
      <c r="J60" s="49">
        <f t="shared" si="4"/>
        <v>94712.237999999998</v>
      </c>
      <c r="K60" s="65">
        <f t="shared" si="5"/>
        <v>79293.887999999992</v>
      </c>
      <c r="L60" s="47">
        <v>49508.34</v>
      </c>
      <c r="M60" s="1"/>
    </row>
    <row r="61" spans="1:13" ht="15.75">
      <c r="A61" s="1">
        <v>55</v>
      </c>
      <c r="B61" s="1" t="s">
        <v>170</v>
      </c>
      <c r="C61" s="47">
        <v>87489.72</v>
      </c>
      <c r="D61" s="47">
        <v>870.5</v>
      </c>
      <c r="E61" s="47">
        <v>73008.595000000001</v>
      </c>
      <c r="F61" s="49">
        <f t="shared" si="3"/>
        <v>4596.24</v>
      </c>
      <c r="G61" s="56">
        <v>24270</v>
      </c>
      <c r="H61" s="47">
        <v>28546.5</v>
      </c>
      <c r="I61" s="49">
        <f t="shared" si="6"/>
        <v>57412.74</v>
      </c>
      <c r="J61" s="49">
        <f t="shared" si="4"/>
        <v>52955.490000000005</v>
      </c>
      <c r="K61" s="65">
        <f t="shared" si="5"/>
        <v>38474.365000000005</v>
      </c>
      <c r="L61" s="47">
        <v>22878.51</v>
      </c>
      <c r="M61" s="1"/>
    </row>
    <row r="62" spans="1:13" ht="15.75">
      <c r="A62" s="1">
        <v>56</v>
      </c>
      <c r="B62" s="1" t="s">
        <v>171</v>
      </c>
      <c r="C62" s="47">
        <v>68205.240000000005</v>
      </c>
      <c r="D62" s="47">
        <v>708.7</v>
      </c>
      <c r="E62" s="55">
        <v>52391.66</v>
      </c>
      <c r="F62" s="49">
        <f t="shared" si="3"/>
        <v>3741.9360000000006</v>
      </c>
      <c r="G62" s="56">
        <v>24270</v>
      </c>
      <c r="H62" s="47">
        <v>40003.879999999997</v>
      </c>
      <c r="I62" s="49">
        <f t="shared" si="6"/>
        <v>68015.815999999992</v>
      </c>
      <c r="J62" s="49">
        <f t="shared" si="4"/>
        <v>-43807.05599999999</v>
      </c>
      <c r="K62" s="65">
        <f t="shared" si="5"/>
        <v>-59620.635999999991</v>
      </c>
      <c r="L62" s="47">
        <v>-43996.480000000003</v>
      </c>
      <c r="M62" s="1"/>
    </row>
    <row r="63" spans="1:13" ht="15.75">
      <c r="A63" s="1">
        <v>57</v>
      </c>
      <c r="B63" s="1" t="s">
        <v>172</v>
      </c>
      <c r="C63" s="47">
        <v>85584.6</v>
      </c>
      <c r="D63" s="47">
        <v>880.5</v>
      </c>
      <c r="E63" s="47">
        <v>57901.014999999999</v>
      </c>
      <c r="F63" s="49">
        <f t="shared" si="3"/>
        <v>4649.04</v>
      </c>
      <c r="G63" s="56">
        <v>24270</v>
      </c>
      <c r="H63" s="47">
        <v>134870.16</v>
      </c>
      <c r="I63" s="49">
        <f t="shared" si="6"/>
        <v>163789.20000000001</v>
      </c>
      <c r="J63" s="49">
        <f t="shared" si="4"/>
        <v>-29127.520000000004</v>
      </c>
      <c r="K63" s="65">
        <f t="shared" si="5"/>
        <v>-56811.10500000001</v>
      </c>
      <c r="L63" s="47">
        <v>49077.08</v>
      </c>
      <c r="M63" s="1"/>
    </row>
    <row r="64" spans="1:13" ht="15.75">
      <c r="A64" s="1">
        <v>58</v>
      </c>
      <c r="B64" s="1" t="s">
        <v>173</v>
      </c>
      <c r="C64" s="47">
        <v>87800.76</v>
      </c>
      <c r="D64" s="47">
        <v>903.7</v>
      </c>
      <c r="E64" s="47">
        <v>83387.350000000006</v>
      </c>
      <c r="F64" s="49">
        <f t="shared" si="3"/>
        <v>4771.5360000000001</v>
      </c>
      <c r="G64" s="56">
        <v>24270</v>
      </c>
      <c r="H64" s="47">
        <v>19004</v>
      </c>
      <c r="I64" s="49">
        <f t="shared" si="6"/>
        <v>48045.536</v>
      </c>
      <c r="J64" s="49">
        <f t="shared" si="4"/>
        <v>75127.353999999992</v>
      </c>
      <c r="K64" s="65">
        <f t="shared" si="5"/>
        <v>70713.944000000003</v>
      </c>
      <c r="L64" s="47">
        <v>35372.129999999997</v>
      </c>
      <c r="M64" s="1"/>
    </row>
    <row r="65" spans="1:15" ht="15.75">
      <c r="A65" s="1">
        <v>59</v>
      </c>
      <c r="B65" s="1" t="s">
        <v>174</v>
      </c>
      <c r="C65" s="47">
        <v>55277.64</v>
      </c>
      <c r="D65" s="47">
        <v>601.4</v>
      </c>
      <c r="E65" s="47">
        <v>47441.004999999997</v>
      </c>
      <c r="F65" s="49">
        <f t="shared" si="3"/>
        <v>3175.3919999999998</v>
      </c>
      <c r="G65" s="56">
        <v>24270</v>
      </c>
      <c r="H65" s="47">
        <v>0</v>
      </c>
      <c r="I65" s="49">
        <f t="shared" si="6"/>
        <v>27445.392</v>
      </c>
      <c r="J65" s="49">
        <f t="shared" si="4"/>
        <v>83809.108000000007</v>
      </c>
      <c r="K65" s="65">
        <f t="shared" si="5"/>
        <v>75972.472999999998</v>
      </c>
      <c r="L65" s="47">
        <v>55976.86</v>
      </c>
      <c r="M65" s="1"/>
    </row>
    <row r="66" spans="1:15" ht="15.75">
      <c r="A66" s="44">
        <v>60</v>
      </c>
      <c r="B66" s="44" t="s">
        <v>175</v>
      </c>
      <c r="C66" s="57">
        <v>90289.08</v>
      </c>
      <c r="D66" s="57">
        <v>928.9</v>
      </c>
      <c r="E66" s="57">
        <v>68784.28</v>
      </c>
      <c r="F66" s="49">
        <f t="shared" si="3"/>
        <v>4904.5920000000006</v>
      </c>
      <c r="G66" s="56">
        <v>24270</v>
      </c>
      <c r="H66" s="57">
        <v>17128.07</v>
      </c>
      <c r="I66" s="49">
        <f t="shared" si="6"/>
        <v>46302.661999999997</v>
      </c>
      <c r="J66" s="49">
        <f t="shared" si="4"/>
        <v>110144.71800000001</v>
      </c>
      <c r="K66" s="65">
        <f t="shared" si="5"/>
        <v>88639.918000000005</v>
      </c>
      <c r="L66" s="57">
        <v>66158.3</v>
      </c>
      <c r="M66" s="1"/>
    </row>
    <row r="67" spans="1:15" ht="15.75">
      <c r="A67" s="1">
        <v>61</v>
      </c>
      <c r="B67" s="1" t="s">
        <v>176</v>
      </c>
      <c r="C67" s="47">
        <v>40454.639999999999</v>
      </c>
      <c r="D67" s="47">
        <v>361.1</v>
      </c>
      <c r="E67" s="47">
        <v>26713.895</v>
      </c>
      <c r="F67" s="49">
        <f t="shared" si="3"/>
        <v>1906.6080000000002</v>
      </c>
      <c r="G67" s="56">
        <v>24270</v>
      </c>
      <c r="H67" s="47">
        <v>13600.5</v>
      </c>
      <c r="I67" s="49">
        <f t="shared" si="6"/>
        <v>39777.108</v>
      </c>
      <c r="J67" s="49">
        <f t="shared" si="4"/>
        <v>-505.10800000000086</v>
      </c>
      <c r="K67" s="65">
        <f t="shared" si="5"/>
        <v>-14245.852999999999</v>
      </c>
      <c r="L67" s="47">
        <v>-1182.6400000000001</v>
      </c>
      <c r="M67" s="1"/>
    </row>
    <row r="68" spans="1:15" ht="15.75">
      <c r="A68" s="1">
        <v>62</v>
      </c>
      <c r="B68" s="1" t="s">
        <v>177</v>
      </c>
      <c r="C68" s="47">
        <v>84252.96</v>
      </c>
      <c r="D68" s="47">
        <v>866.8</v>
      </c>
      <c r="E68" s="47">
        <v>61650.684999999998</v>
      </c>
      <c r="F68" s="49">
        <f t="shared" si="3"/>
        <v>4576.7039999999997</v>
      </c>
      <c r="G68" s="56">
        <v>24270</v>
      </c>
      <c r="H68" s="47">
        <v>25520.18</v>
      </c>
      <c r="I68" s="49">
        <f t="shared" si="6"/>
        <v>54366.883999999998</v>
      </c>
      <c r="J68" s="49">
        <f t="shared" si="4"/>
        <v>-5506.893999999993</v>
      </c>
      <c r="K68" s="65">
        <f t="shared" si="5"/>
        <v>-28109.169000000002</v>
      </c>
      <c r="L68" s="47">
        <v>-35392.97</v>
      </c>
      <c r="M68" s="1"/>
    </row>
    <row r="69" spans="1:15" ht="15.75">
      <c r="A69" s="1">
        <v>63</v>
      </c>
      <c r="B69" s="1" t="s">
        <v>178</v>
      </c>
      <c r="C69" s="47">
        <v>54198.720000000001</v>
      </c>
      <c r="D69" s="47">
        <v>564.59</v>
      </c>
      <c r="E69" s="47">
        <v>47251.92</v>
      </c>
      <c r="F69" s="49">
        <f t="shared" si="3"/>
        <v>2981.0352000000003</v>
      </c>
      <c r="G69" s="56">
        <v>24270</v>
      </c>
      <c r="H69" s="47">
        <v>12638.75</v>
      </c>
      <c r="I69" s="49">
        <f t="shared" si="6"/>
        <v>39889.785199999998</v>
      </c>
      <c r="J69" s="49">
        <f t="shared" si="4"/>
        <v>81635.444799999997</v>
      </c>
      <c r="K69" s="65">
        <f t="shared" si="5"/>
        <v>74688.644799999995</v>
      </c>
      <c r="L69" s="47">
        <v>67326.509999999995</v>
      </c>
      <c r="M69" s="1"/>
    </row>
    <row r="70" spans="1:15" ht="15.75">
      <c r="A70" s="1">
        <v>64</v>
      </c>
      <c r="B70" s="1" t="s">
        <v>179</v>
      </c>
      <c r="C70" s="47">
        <v>83601.72</v>
      </c>
      <c r="D70" s="47">
        <v>896.4</v>
      </c>
      <c r="E70" s="47">
        <v>69569.785000000003</v>
      </c>
      <c r="F70" s="49">
        <f t="shared" si="3"/>
        <v>4732.9920000000002</v>
      </c>
      <c r="G70" s="56">
        <v>24270</v>
      </c>
      <c r="H70" s="47">
        <v>2200</v>
      </c>
      <c r="I70" s="49">
        <f t="shared" si="6"/>
        <v>31202.991999999998</v>
      </c>
      <c r="J70" s="49">
        <f t="shared" si="4"/>
        <v>105347.098</v>
      </c>
      <c r="K70" s="65">
        <f t="shared" si="5"/>
        <v>91315.163</v>
      </c>
      <c r="L70" s="47">
        <v>52948.37</v>
      </c>
      <c r="M70" s="1"/>
    </row>
    <row r="71" spans="1:15" ht="15.75">
      <c r="A71" s="1">
        <v>65</v>
      </c>
      <c r="B71" s="1" t="s">
        <v>180</v>
      </c>
      <c r="C71" s="47">
        <v>58980.959999999999</v>
      </c>
      <c r="D71" s="47">
        <v>606.79999999999995</v>
      </c>
      <c r="E71" s="47">
        <v>50328.144999999997</v>
      </c>
      <c r="F71" s="49">
        <f t="shared" si="3"/>
        <v>3203.9039999999995</v>
      </c>
      <c r="G71" s="56">
        <v>24270</v>
      </c>
      <c r="H71" s="47">
        <v>3800</v>
      </c>
      <c r="I71" s="49">
        <f t="shared" ref="I71:I76" si="7">SUM(F71:H71)</f>
        <v>31273.903999999999</v>
      </c>
      <c r="J71" s="49">
        <f t="shared" si="4"/>
        <v>92901.895999999993</v>
      </c>
      <c r="K71" s="65">
        <f t="shared" si="5"/>
        <v>84249.080999999991</v>
      </c>
      <c r="L71" s="47">
        <v>65194.84</v>
      </c>
      <c r="M71" s="1"/>
    </row>
    <row r="72" spans="1:15" ht="15.75">
      <c r="A72" s="1">
        <v>66</v>
      </c>
      <c r="B72" s="1" t="s">
        <v>181</v>
      </c>
      <c r="C72" s="47">
        <v>84641.76</v>
      </c>
      <c r="D72" s="47">
        <v>871.2</v>
      </c>
      <c r="E72" s="47">
        <v>84641.76</v>
      </c>
      <c r="F72" s="49">
        <f>D72*0.44*12</f>
        <v>4599.9360000000006</v>
      </c>
      <c r="G72" s="56">
        <v>24270</v>
      </c>
      <c r="H72" s="47">
        <v>81759.5</v>
      </c>
      <c r="I72" s="49">
        <f t="shared" si="7"/>
        <v>110629.436</v>
      </c>
      <c r="J72" s="49">
        <f t="shared" si="4"/>
        <v>59600.284</v>
      </c>
      <c r="K72" s="65">
        <f t="shared" si="5"/>
        <v>59600.284</v>
      </c>
      <c r="L72" s="47">
        <v>85587.96</v>
      </c>
      <c r="M72" s="1"/>
    </row>
    <row r="73" spans="1:15" ht="15.75">
      <c r="A73" s="1">
        <v>67</v>
      </c>
      <c r="B73" s="1" t="s">
        <v>182</v>
      </c>
      <c r="C73" s="47">
        <v>72423.72</v>
      </c>
      <c r="D73" s="47">
        <v>744.4</v>
      </c>
      <c r="E73" s="57">
        <v>65879.88</v>
      </c>
      <c r="F73" s="49">
        <f>D73*0.44*12</f>
        <v>3930.4319999999998</v>
      </c>
      <c r="G73" s="56">
        <v>24270</v>
      </c>
      <c r="H73" s="47">
        <v>18665.5</v>
      </c>
      <c r="I73" s="49">
        <f t="shared" si="7"/>
        <v>46865.932000000001</v>
      </c>
      <c r="J73" s="49">
        <f t="shared" si="4"/>
        <v>94437.358000000007</v>
      </c>
      <c r="K73" s="65">
        <f t="shared" si="5"/>
        <v>87893.518000000011</v>
      </c>
      <c r="L73" s="47">
        <v>68879.570000000007</v>
      </c>
      <c r="M73" s="1"/>
    </row>
    <row r="74" spans="1:15" ht="15.75">
      <c r="A74" s="1">
        <v>68</v>
      </c>
      <c r="B74" s="1" t="s">
        <v>183</v>
      </c>
      <c r="C74" s="47">
        <v>85885.92</v>
      </c>
      <c r="D74" s="47">
        <v>887.7</v>
      </c>
      <c r="E74" s="47">
        <v>57710.495000000003</v>
      </c>
      <c r="F74" s="49">
        <f>D74*0.44*12</f>
        <v>4687.0560000000005</v>
      </c>
      <c r="G74" s="56">
        <v>24270</v>
      </c>
      <c r="H74" s="47">
        <v>20374.5</v>
      </c>
      <c r="I74" s="49">
        <f t="shared" si="7"/>
        <v>49331.555999999997</v>
      </c>
      <c r="J74" s="49">
        <f t="shared" si="4"/>
        <v>72339.584000000003</v>
      </c>
      <c r="K74" s="65">
        <f t="shared" si="5"/>
        <v>44164.159000000007</v>
      </c>
      <c r="L74" s="47">
        <v>35785.22</v>
      </c>
      <c r="M74" s="1"/>
    </row>
    <row r="75" spans="1:15" ht="15.75">
      <c r="A75" s="1">
        <v>69</v>
      </c>
      <c r="B75" s="1" t="s">
        <v>201</v>
      </c>
      <c r="C75" s="49"/>
      <c r="D75" s="50"/>
      <c r="E75" s="47"/>
      <c r="F75" s="49">
        <f>D75*0.44*12</f>
        <v>0</v>
      </c>
      <c r="G75" s="56">
        <v>0</v>
      </c>
      <c r="H75" s="47"/>
      <c r="I75" s="49">
        <f t="shared" si="7"/>
        <v>0</v>
      </c>
      <c r="J75" s="49">
        <f t="shared" si="4"/>
        <v>0</v>
      </c>
      <c r="K75" s="65">
        <v>0</v>
      </c>
      <c r="L75" s="49">
        <v>0</v>
      </c>
      <c r="M75" s="1"/>
    </row>
    <row r="76" spans="1:15" ht="15.75">
      <c r="A76" s="1">
        <v>70</v>
      </c>
      <c r="B76" s="1" t="s">
        <v>202</v>
      </c>
      <c r="C76" s="47">
        <v>24855.9</v>
      </c>
      <c r="D76" s="57">
        <v>515.9</v>
      </c>
      <c r="E76" s="47">
        <v>11452.225</v>
      </c>
      <c r="F76" s="49">
        <f>D76*0.44*12</f>
        <v>2723.9519999999998</v>
      </c>
      <c r="G76" s="56">
        <v>24270</v>
      </c>
      <c r="H76" s="47">
        <v>0</v>
      </c>
      <c r="I76" s="49">
        <f t="shared" si="7"/>
        <v>26993.952000000001</v>
      </c>
      <c r="J76" s="49">
        <f t="shared" si="4"/>
        <v>-2138.0519999999997</v>
      </c>
      <c r="K76" s="65">
        <f>E76-I76+L76</f>
        <v>-15541.727000000001</v>
      </c>
      <c r="L76" s="47">
        <v>0</v>
      </c>
      <c r="M76" s="1"/>
      <c r="O76" s="45"/>
    </row>
    <row r="77" spans="1:15">
      <c r="A77" s="71" t="s">
        <v>115</v>
      </c>
      <c r="B77" s="71"/>
      <c r="C77" s="58">
        <f>SUM(C7:C76)</f>
        <v>5000821.4999999991</v>
      </c>
      <c r="D77" s="58">
        <f t="shared" ref="D77:J77" si="8">SUM(D7:D76)</f>
        <v>51876.02</v>
      </c>
      <c r="E77" s="59">
        <f t="shared" si="8"/>
        <v>4111129.2950000004</v>
      </c>
      <c r="F77" s="60">
        <f t="shared" si="8"/>
        <v>273905.38559999992</v>
      </c>
      <c r="G77" s="61">
        <v>1650360</v>
      </c>
      <c r="H77" s="62">
        <f t="shared" si="8"/>
        <v>1967718.0999999996</v>
      </c>
      <c r="I77" s="63">
        <f t="shared" si="8"/>
        <v>3891983.4856000002</v>
      </c>
      <c r="J77" s="63">
        <f t="shared" si="8"/>
        <v>2683030.6244000006</v>
      </c>
      <c r="K77" s="54">
        <f>SUM(K7:K76)</f>
        <v>1793338.4194000002</v>
      </c>
      <c r="L77" s="64">
        <f>SUM(L7:L76)</f>
        <v>1574192.6100000003</v>
      </c>
      <c r="M77" s="1"/>
    </row>
    <row r="78" spans="1:15">
      <c r="F78" s="31"/>
      <c r="G78" s="31"/>
    </row>
    <row r="79" spans="1:15">
      <c r="G79" s="31"/>
      <c r="J79" s="31"/>
    </row>
  </sheetData>
  <mergeCells count="1">
    <mergeCell ref="A77:B77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42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956.3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43</v>
      </c>
      <c r="M5" s="17" t="s">
        <v>16</v>
      </c>
    </row>
    <row r="6" spans="1:13">
      <c r="A6" s="13" t="s">
        <v>17</v>
      </c>
      <c r="B6" s="13">
        <v>7239.19</v>
      </c>
      <c r="C6" s="13"/>
      <c r="D6" s="13">
        <v>204.82</v>
      </c>
      <c r="E6" s="13"/>
      <c r="F6" s="19">
        <v>410.52</v>
      </c>
      <c r="G6" s="13">
        <v>114.28</v>
      </c>
      <c r="H6" s="13">
        <v>669.41</v>
      </c>
      <c r="I6" s="19">
        <v>8638.2199999999993</v>
      </c>
      <c r="J6" s="19">
        <v>2237.92</v>
      </c>
      <c r="K6" s="13"/>
      <c r="L6" s="19">
        <v>2237.92</v>
      </c>
      <c r="M6" s="19">
        <f>I6-L6</f>
        <v>6400.2999999999993</v>
      </c>
    </row>
    <row r="7" spans="1:13">
      <c r="A7" s="13" t="s">
        <v>18</v>
      </c>
      <c r="B7" s="13">
        <v>7239.19</v>
      </c>
      <c r="C7" s="13"/>
      <c r="D7" s="13">
        <v>705.12</v>
      </c>
      <c r="E7" s="13"/>
      <c r="F7" s="19">
        <v>1910.28</v>
      </c>
      <c r="G7" s="13">
        <v>114.28</v>
      </c>
      <c r="H7" s="13">
        <v>669.41</v>
      </c>
      <c r="I7" s="19">
        <f t="shared" ref="I7:I17" si="0">SUM(B7:H7)</f>
        <v>10638.28</v>
      </c>
      <c r="J7" s="19">
        <v>8435.9500000000007</v>
      </c>
      <c r="K7" s="13"/>
      <c r="L7" s="19">
        <f t="shared" ref="L7:L17" si="1">SUM(J7:K7)</f>
        <v>8435.9500000000007</v>
      </c>
      <c r="M7" s="19">
        <v>-2202.33</v>
      </c>
    </row>
    <row r="8" spans="1:13">
      <c r="A8" s="13" t="s">
        <v>19</v>
      </c>
      <c r="B8" s="13">
        <v>7239.19</v>
      </c>
      <c r="C8" s="13"/>
      <c r="D8" s="13">
        <v>630.41999999999996</v>
      </c>
      <c r="E8" s="13"/>
      <c r="F8" s="19">
        <v>1605.45</v>
      </c>
      <c r="G8" s="13">
        <v>114.28</v>
      </c>
      <c r="H8" s="13">
        <v>669.41</v>
      </c>
      <c r="I8" s="19">
        <f t="shared" si="0"/>
        <v>10258.75</v>
      </c>
      <c r="J8" s="19">
        <v>9880.14</v>
      </c>
      <c r="K8" s="13"/>
      <c r="L8" s="19">
        <f t="shared" si="1"/>
        <v>9880.14</v>
      </c>
      <c r="M8" s="19">
        <f t="shared" ref="M8:M17" si="2">I8-L8</f>
        <v>378.61000000000058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9">
        <f t="shared" si="0"/>
        <v>0</v>
      </c>
      <c r="J10" s="19"/>
      <c r="K10" s="13"/>
      <c r="L10" s="19">
        <f t="shared" si="1"/>
        <v>0</v>
      </c>
      <c r="M10" s="19"/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9">
        <f t="shared" si="0"/>
        <v>0</v>
      </c>
      <c r="J13" s="19"/>
      <c r="K13" s="13"/>
      <c r="L13" s="19">
        <f t="shared" si="1"/>
        <v>0</v>
      </c>
      <c r="M13" s="19"/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 t="shared" ref="G15:H17" si="5">G14</f>
        <v>0</v>
      </c>
      <c r="H15" s="13">
        <f t="shared" si="5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 t="shared" si="5"/>
        <v>0</v>
      </c>
      <c r="H16" s="13">
        <f t="shared" si="5"/>
        <v>0</v>
      </c>
      <c r="I16" s="19"/>
      <c r="J16" s="19"/>
      <c r="K16" s="13"/>
      <c r="L16" s="19">
        <f t="shared" si="1"/>
        <v>0</v>
      </c>
      <c r="M16" s="19"/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 t="shared" si="5"/>
        <v>0</v>
      </c>
      <c r="H17" s="13">
        <f t="shared" si="5"/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21717.57</v>
      </c>
      <c r="C18" s="13">
        <f>SUM(C6:C14)</f>
        <v>0</v>
      </c>
      <c r="D18" s="13">
        <f>SUM(D6:D17)</f>
        <v>1540.3600000000001</v>
      </c>
      <c r="E18" s="13">
        <f>SUM(E6:E14)</f>
        <v>0</v>
      </c>
      <c r="F18" s="13">
        <f>SUM(F6:F17)</f>
        <v>3926.25</v>
      </c>
      <c r="G18" s="13">
        <v>342.84</v>
      </c>
      <c r="H18" s="13">
        <v>2008.23</v>
      </c>
      <c r="I18" s="13">
        <v>29535.25</v>
      </c>
      <c r="J18" s="13">
        <f>SUM(J6:J17)</f>
        <v>20554.010000000002</v>
      </c>
      <c r="K18" s="13">
        <f>SUM(K6:K14)</f>
        <v>0</v>
      </c>
      <c r="L18" s="13">
        <f>SUM(L6:L17)</f>
        <v>20554.010000000002</v>
      </c>
      <c r="M18" s="19">
        <v>4576.58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68" t="s">
        <v>193</v>
      </c>
      <c r="B1" s="68"/>
      <c r="C1" s="68"/>
      <c r="D1" s="68"/>
      <c r="E1" s="68"/>
      <c r="F1" s="69" t="s">
        <v>44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867.7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45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6568.49</v>
      </c>
      <c r="C6" s="13"/>
      <c r="D6" s="13">
        <v>779.38</v>
      </c>
      <c r="E6" s="13"/>
      <c r="F6" s="19">
        <v>1984.8</v>
      </c>
      <c r="G6" s="13">
        <v>114.28</v>
      </c>
      <c r="H6" s="13">
        <v>607.39</v>
      </c>
      <c r="I6" s="19">
        <v>10054.34</v>
      </c>
      <c r="J6" s="19">
        <v>8670</v>
      </c>
      <c r="K6" s="13"/>
      <c r="L6" s="19">
        <f>SUM(J6:K6)</f>
        <v>8670</v>
      </c>
      <c r="M6" s="19">
        <f>I6-L6</f>
        <v>1384.3400000000001</v>
      </c>
    </row>
    <row r="7" spans="1:13">
      <c r="A7" s="13" t="s">
        <v>18</v>
      </c>
      <c r="B7" s="13">
        <v>6568.49</v>
      </c>
      <c r="C7" s="13"/>
      <c r="D7" s="13">
        <v>962.68</v>
      </c>
      <c r="E7" s="13"/>
      <c r="F7" s="19">
        <v>2452.1999999999998</v>
      </c>
      <c r="G7" s="13">
        <v>114.28</v>
      </c>
      <c r="H7" s="13">
        <v>607.39</v>
      </c>
      <c r="I7" s="19">
        <f t="shared" ref="I7:I17" si="0">SUM(B7:H7)</f>
        <v>10705.039999999999</v>
      </c>
      <c r="J7" s="19">
        <v>14691.39</v>
      </c>
      <c r="K7" s="13"/>
      <c r="L7" s="19">
        <f t="shared" ref="L7:L17" si="1">SUM(J7:K7)</f>
        <v>14691.39</v>
      </c>
      <c r="M7" s="19">
        <f t="shared" ref="M7:M18" si="2">I7-L7</f>
        <v>-3986.3500000000004</v>
      </c>
    </row>
    <row r="8" spans="1:13">
      <c r="A8" s="13" t="s">
        <v>19</v>
      </c>
      <c r="B8" s="13">
        <v>6568.49</v>
      </c>
      <c r="C8" s="13"/>
      <c r="D8" s="13">
        <v>782.04</v>
      </c>
      <c r="E8" s="13"/>
      <c r="F8" s="19">
        <v>1991.57</v>
      </c>
      <c r="G8" s="13">
        <v>114.28</v>
      </c>
      <c r="H8" s="13">
        <v>607.39</v>
      </c>
      <c r="I8" s="19">
        <f t="shared" si="0"/>
        <v>10063.77</v>
      </c>
      <c r="J8" s="19">
        <v>7990</v>
      </c>
      <c r="K8" s="13"/>
      <c r="L8" s="19">
        <f t="shared" si="1"/>
        <v>7990</v>
      </c>
      <c r="M8" s="19">
        <f t="shared" si="2"/>
        <v>2073.7700000000004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5" si="3">B9</f>
        <v>0</v>
      </c>
      <c r="C10" s="13"/>
      <c r="D10" s="13"/>
      <c r="E10" s="13"/>
      <c r="F10" s="19"/>
      <c r="G10" s="13">
        <f t="shared" ref="G10:H13" si="4">G9</f>
        <v>0</v>
      </c>
      <c r="H10" s="13">
        <f t="shared" si="4"/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>G13</f>
        <v>0</v>
      </c>
      <c r="H14" s="13">
        <f>H12</f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>
        <f>H13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B13</f>
        <v>0</v>
      </c>
      <c r="C16" s="13"/>
      <c r="D16" s="13"/>
      <c r="E16" s="13"/>
      <c r="F16" s="19"/>
      <c r="G16" s="13">
        <f>G15</f>
        <v>0</v>
      </c>
      <c r="H16" s="13">
        <f>H14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B14</f>
        <v>0</v>
      </c>
      <c r="C17" s="13"/>
      <c r="D17" s="13"/>
      <c r="E17" s="13"/>
      <c r="F17" s="19"/>
      <c r="G17" s="13">
        <f>G13</f>
        <v>0</v>
      </c>
      <c r="H17" s="13">
        <f>H15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19705.47</v>
      </c>
      <c r="C18" s="13">
        <f>SUM(C6:C14)</f>
        <v>0</v>
      </c>
      <c r="D18" s="13">
        <f>SUM(D6:D17)</f>
        <v>2524.1</v>
      </c>
      <c r="E18" s="13">
        <f>SUM(E6:E14)</f>
        <v>0</v>
      </c>
      <c r="F18" s="13">
        <f>SUM(F6:F17)</f>
        <v>6428.57</v>
      </c>
      <c r="G18" s="13">
        <f>SUM(G6:G17)</f>
        <v>342.84000000000003</v>
      </c>
      <c r="H18" s="13">
        <v>1822.17</v>
      </c>
      <c r="I18" s="13">
        <v>30823.15</v>
      </c>
      <c r="J18" s="13">
        <f>SUM(J6:J17)</f>
        <v>31351.39</v>
      </c>
      <c r="K18" s="13">
        <f>SUM(K6:K14)</f>
        <v>0</v>
      </c>
      <c r="L18" s="13">
        <f>SUM(L6:L17)</f>
        <v>31351.39</v>
      </c>
      <c r="M18" s="19">
        <f t="shared" si="2"/>
        <v>-528.23999999999796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Q14" sqref="Q14"/>
    </sheetView>
  </sheetViews>
  <sheetFormatPr defaultRowHeight="15"/>
  <sheetData>
    <row r="1" spans="1:13">
      <c r="A1" s="68" t="s">
        <v>193</v>
      </c>
      <c r="B1" s="68"/>
      <c r="C1" s="68"/>
      <c r="D1" s="68"/>
      <c r="E1" s="68"/>
      <c r="F1" s="69" t="s">
        <v>46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714.1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38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5405.74</v>
      </c>
      <c r="C6" s="13"/>
      <c r="D6" s="13">
        <v>582.54</v>
      </c>
      <c r="E6" s="13"/>
      <c r="F6" s="19">
        <v>2066.06</v>
      </c>
      <c r="G6" s="13">
        <v>0</v>
      </c>
      <c r="H6" s="24">
        <v>499.87</v>
      </c>
      <c r="I6" s="19">
        <v>8554.2099999999991</v>
      </c>
      <c r="J6" s="19">
        <v>4855</v>
      </c>
      <c r="K6" s="13"/>
      <c r="L6" s="19">
        <f>SUM(J6:K6)</f>
        <v>4855</v>
      </c>
      <c r="M6" s="19">
        <f>I6-L6</f>
        <v>3699.2099999999991</v>
      </c>
    </row>
    <row r="7" spans="1:13">
      <c r="A7" s="13" t="s">
        <v>18</v>
      </c>
      <c r="B7" s="13">
        <v>5405.74</v>
      </c>
      <c r="C7" s="13"/>
      <c r="D7" s="13">
        <v>771.4</v>
      </c>
      <c r="E7" s="13"/>
      <c r="F7" s="19">
        <v>1998.34</v>
      </c>
      <c r="G7" s="13">
        <f t="shared" ref="G7:H13" si="0">G6</f>
        <v>0</v>
      </c>
      <c r="H7" s="13">
        <v>499.87</v>
      </c>
      <c r="I7" s="19">
        <f>SUM(B7:H7)</f>
        <v>8675.35</v>
      </c>
      <c r="J7" s="19">
        <v>13439</v>
      </c>
      <c r="K7" s="13"/>
      <c r="L7" s="19">
        <f t="shared" ref="L7:L17" si="1">SUM(J7:K7)</f>
        <v>13439</v>
      </c>
      <c r="M7" s="19">
        <f t="shared" ref="M7:M18" si="2">I7-L7</f>
        <v>-4763.6499999999996</v>
      </c>
    </row>
    <row r="8" spans="1:13">
      <c r="A8" s="13" t="s">
        <v>19</v>
      </c>
      <c r="B8" s="13">
        <v>5405.74</v>
      </c>
      <c r="C8" s="13"/>
      <c r="D8" s="13">
        <v>904.4</v>
      </c>
      <c r="E8" s="13"/>
      <c r="F8" s="19">
        <v>2120.27</v>
      </c>
      <c r="G8" s="13">
        <f t="shared" si="0"/>
        <v>0</v>
      </c>
      <c r="H8" s="13">
        <v>499.87</v>
      </c>
      <c r="I8" s="19">
        <f>SUM(B8:H8)</f>
        <v>8930.2800000000007</v>
      </c>
      <c r="J8" s="19">
        <v>8155.22</v>
      </c>
      <c r="K8" s="13"/>
      <c r="L8" s="19">
        <f t="shared" si="1"/>
        <v>8155.22</v>
      </c>
      <c r="M8" s="19">
        <f t="shared" si="2"/>
        <v>775.0600000000004</v>
      </c>
    </row>
    <row r="9" spans="1:13">
      <c r="A9" s="13" t="s">
        <v>20</v>
      </c>
      <c r="B9" s="13"/>
      <c r="C9" s="13"/>
      <c r="D9" s="13"/>
      <c r="E9" s="13"/>
      <c r="F9" s="19"/>
      <c r="G9" s="13">
        <f t="shared" si="0"/>
        <v>0</v>
      </c>
      <c r="H9" s="13"/>
      <c r="I9" s="19">
        <f t="shared" ref="I9:I17" si="3">SUM(B9:H9)</f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4">B9</f>
        <v>0</v>
      </c>
      <c r="C10" s="13"/>
      <c r="D10" s="13"/>
      <c r="E10" s="13"/>
      <c r="F10" s="19"/>
      <c r="G10" s="13">
        <f t="shared" si="0"/>
        <v>0</v>
      </c>
      <c r="H10" s="13">
        <f t="shared" si="0"/>
        <v>0</v>
      </c>
      <c r="I10" s="19">
        <f t="shared" si="3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4"/>
        <v>0</v>
      </c>
      <c r="C11" s="13"/>
      <c r="D11" s="13"/>
      <c r="E11" s="13"/>
      <c r="F11" s="19"/>
      <c r="G11" s="13">
        <f t="shared" si="0"/>
        <v>0</v>
      </c>
      <c r="H11" s="13">
        <f t="shared" si="0"/>
        <v>0</v>
      </c>
      <c r="I11" s="19">
        <f t="shared" si="3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4"/>
        <v>0</v>
      </c>
      <c r="C12" s="13"/>
      <c r="D12" s="13"/>
      <c r="E12" s="13"/>
      <c r="F12" s="19"/>
      <c r="G12" s="13">
        <f t="shared" si="0"/>
        <v>0</v>
      </c>
      <c r="H12" s="13">
        <f>H11</f>
        <v>0</v>
      </c>
      <c r="I12" s="19">
        <f t="shared" si="3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4"/>
        <v>0</v>
      </c>
      <c r="C13" s="13"/>
      <c r="D13" s="13"/>
      <c r="E13" s="13"/>
      <c r="F13" s="19"/>
      <c r="G13" s="13">
        <f t="shared" si="0"/>
        <v>0</v>
      </c>
      <c r="H13" s="13">
        <f>H12</f>
        <v>0</v>
      </c>
      <c r="I13" s="19">
        <f t="shared" si="3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4"/>
        <v>0</v>
      </c>
      <c r="C14" s="13"/>
      <c r="D14" s="13"/>
      <c r="E14" s="13"/>
      <c r="F14" s="19"/>
      <c r="G14" s="13">
        <f>G13</f>
        <v>0</v>
      </c>
      <c r="H14" s="13">
        <f>H13</f>
        <v>0</v>
      </c>
      <c r="I14" s="19">
        <f t="shared" si="3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4"/>
        <v>0</v>
      </c>
      <c r="C15" s="13"/>
      <c r="D15" s="13"/>
      <c r="E15" s="13"/>
      <c r="F15" s="19"/>
      <c r="G15" s="13">
        <f t="shared" ref="G15:H17" si="5">G14</f>
        <v>0</v>
      </c>
      <c r="H15" s="13">
        <f t="shared" si="5"/>
        <v>0</v>
      </c>
      <c r="I15" s="19">
        <f t="shared" si="3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4"/>
        <v>0</v>
      </c>
      <c r="C16" s="13"/>
      <c r="D16" s="13"/>
      <c r="E16" s="13"/>
      <c r="F16" s="19"/>
      <c r="G16" s="13">
        <f t="shared" si="5"/>
        <v>0</v>
      </c>
      <c r="H16" s="13">
        <f t="shared" si="5"/>
        <v>0</v>
      </c>
      <c r="I16" s="19">
        <f t="shared" si="3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4"/>
        <v>0</v>
      </c>
      <c r="C17" s="13"/>
      <c r="D17" s="13"/>
      <c r="E17" s="13"/>
      <c r="F17" s="19"/>
      <c r="G17" s="13">
        <f>G15</f>
        <v>0</v>
      </c>
      <c r="H17" s="13">
        <f t="shared" si="5"/>
        <v>0</v>
      </c>
      <c r="I17" s="19">
        <f t="shared" si="3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13" t="s">
        <v>41</v>
      </c>
      <c r="B18" s="13">
        <v>16217.22</v>
      </c>
      <c r="C18" s="13">
        <f t="shared" ref="C18:K18" si="6">SUM(C6:C14)</f>
        <v>0</v>
      </c>
      <c r="D18" s="13">
        <f>SUM(D6:D17)</f>
        <v>2258.34</v>
      </c>
      <c r="E18" s="13">
        <f t="shared" si="6"/>
        <v>0</v>
      </c>
      <c r="F18" s="13">
        <f>SUM(F6:F17)</f>
        <v>6184.67</v>
      </c>
      <c r="G18" s="13">
        <f t="shared" si="6"/>
        <v>0</v>
      </c>
      <c r="H18" s="13">
        <v>1499.61</v>
      </c>
      <c r="I18" s="13">
        <v>26159.84</v>
      </c>
      <c r="J18" s="13">
        <f>SUM(J6:J17)</f>
        <v>26449.22</v>
      </c>
      <c r="K18" s="13">
        <f t="shared" si="6"/>
        <v>0</v>
      </c>
      <c r="L18" s="13">
        <f>SUM(L6:L17)</f>
        <v>26449.22</v>
      </c>
      <c r="M18" s="19">
        <f t="shared" si="2"/>
        <v>-289.38000000000102</v>
      </c>
    </row>
    <row r="19" spans="1:13">
      <c r="A19" s="1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>
      <c r="A20" s="1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>
      <c r="A21" s="2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68" t="s">
        <v>186</v>
      </c>
      <c r="B1" s="68"/>
      <c r="C1" s="68"/>
      <c r="D1" s="68"/>
      <c r="E1" s="68"/>
      <c r="F1" s="69" t="s">
        <v>47</v>
      </c>
      <c r="G1" s="69"/>
      <c r="H1" s="69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867.5</v>
      </c>
      <c r="E3" s="13" t="s">
        <v>4</v>
      </c>
      <c r="F3" s="12"/>
      <c r="G3" s="68"/>
      <c r="H3" s="68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6566.98</v>
      </c>
      <c r="C6" s="13"/>
      <c r="D6" s="13">
        <v>867.16</v>
      </c>
      <c r="E6" s="13"/>
      <c r="F6" s="19">
        <v>2208.34</v>
      </c>
      <c r="G6" s="19">
        <v>93.6</v>
      </c>
      <c r="H6" s="13">
        <v>607.25</v>
      </c>
      <c r="I6" s="19">
        <v>10343.33</v>
      </c>
      <c r="J6" s="19">
        <v>9356.7900000000009</v>
      </c>
      <c r="K6" s="13"/>
      <c r="L6" s="19">
        <f>SUM(J6:K6)</f>
        <v>9356.7900000000009</v>
      </c>
      <c r="M6" s="19">
        <f>I6-L6</f>
        <v>986.53999999999905</v>
      </c>
    </row>
    <row r="7" spans="1:13">
      <c r="A7" s="13" t="s">
        <v>18</v>
      </c>
      <c r="B7" s="13">
        <v>6566.98</v>
      </c>
      <c r="C7" s="13"/>
      <c r="D7" s="13">
        <v>1212.96</v>
      </c>
      <c r="E7" s="13"/>
      <c r="F7" s="19">
        <v>3088.96</v>
      </c>
      <c r="G7" s="19">
        <v>93.6</v>
      </c>
      <c r="H7" s="13">
        <v>607.25</v>
      </c>
      <c r="I7" s="19">
        <v>11569.75</v>
      </c>
      <c r="J7" s="19">
        <v>11117.23</v>
      </c>
      <c r="K7" s="13"/>
      <c r="L7" s="19">
        <f t="shared" ref="L7:L14" si="0">SUM(J7:K7)</f>
        <v>11117.23</v>
      </c>
      <c r="M7" s="19">
        <f t="shared" ref="M7:M18" si="1">I7-L7</f>
        <v>452.52000000000044</v>
      </c>
    </row>
    <row r="8" spans="1:13">
      <c r="A8" s="13" t="s">
        <v>19</v>
      </c>
      <c r="B8" s="13">
        <v>6566.98</v>
      </c>
      <c r="C8" s="13"/>
      <c r="D8" s="13">
        <v>1133.1600000000001</v>
      </c>
      <c r="E8" s="13"/>
      <c r="F8" s="19">
        <v>2885.74</v>
      </c>
      <c r="G8" s="19">
        <v>93.6</v>
      </c>
      <c r="H8" s="13">
        <v>607.25</v>
      </c>
      <c r="I8" s="19">
        <v>11286.73</v>
      </c>
      <c r="J8" s="19">
        <v>8618</v>
      </c>
      <c r="K8" s="13"/>
      <c r="L8" s="19">
        <f t="shared" si="0"/>
        <v>8618</v>
      </c>
      <c r="M8" s="19">
        <f t="shared" si="1"/>
        <v>2668.7299999999996</v>
      </c>
    </row>
    <row r="9" spans="1:13">
      <c r="A9" s="13" t="s">
        <v>20</v>
      </c>
      <c r="B9" s="13"/>
      <c r="C9" s="13"/>
      <c r="D9" s="13"/>
      <c r="E9" s="13"/>
      <c r="F9" s="19"/>
      <c r="G9" s="19"/>
      <c r="H9" s="13"/>
      <c r="I9" s="19"/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>
        <f t="shared" ref="B10:B17" si="2">B9</f>
        <v>0</v>
      </c>
      <c r="C10" s="13"/>
      <c r="D10" s="13"/>
      <c r="E10" s="13"/>
      <c r="F10" s="19"/>
      <c r="G10" s="19">
        <f t="shared" ref="G10:H14" si="3">G9</f>
        <v>0</v>
      </c>
      <c r="H10" s="13">
        <f t="shared" si="3"/>
        <v>0</v>
      </c>
      <c r="I10" s="19"/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>
        <f t="shared" si="2"/>
        <v>0</v>
      </c>
      <c r="C11" s="13"/>
      <c r="D11" s="13"/>
      <c r="E11" s="13"/>
      <c r="F11" s="19"/>
      <c r="G11" s="19">
        <f t="shared" si="3"/>
        <v>0</v>
      </c>
      <c r="H11" s="13">
        <f t="shared" si="3"/>
        <v>0</v>
      </c>
      <c r="I11" s="19"/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>
        <f t="shared" si="2"/>
        <v>0</v>
      </c>
      <c r="C12" s="13"/>
      <c r="D12" s="13"/>
      <c r="E12" s="13"/>
      <c r="F12" s="19"/>
      <c r="G12" s="19">
        <f>G11</f>
        <v>0</v>
      </c>
      <c r="H12" s="13">
        <f t="shared" si="3"/>
        <v>0</v>
      </c>
      <c r="I12" s="19"/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>
        <f t="shared" si="2"/>
        <v>0</v>
      </c>
      <c r="C13" s="13"/>
      <c r="D13" s="13"/>
      <c r="E13" s="13"/>
      <c r="F13" s="19"/>
      <c r="G13">
        <v>0</v>
      </c>
      <c r="H13" s="13">
        <f t="shared" si="3"/>
        <v>0</v>
      </c>
      <c r="I13" s="19"/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>
        <f t="shared" si="2"/>
        <v>0</v>
      </c>
      <c r="C14" s="13"/>
      <c r="D14" s="13"/>
      <c r="E14" s="13"/>
      <c r="F14" s="19"/>
      <c r="G14" s="19">
        <f>G12</f>
        <v>0</v>
      </c>
      <c r="H14" s="13">
        <f t="shared" si="3"/>
        <v>0</v>
      </c>
      <c r="I14" s="19"/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 t="shared" si="2"/>
        <v>0</v>
      </c>
      <c r="C15" s="13"/>
      <c r="D15" s="13"/>
      <c r="E15" s="13"/>
      <c r="F15" s="19"/>
      <c r="G15" s="19">
        <v>0</v>
      </c>
      <c r="H15" s="13">
        <f>H14</f>
        <v>0</v>
      </c>
      <c r="I15" s="19"/>
      <c r="J15" s="19"/>
      <c r="K15" s="13"/>
      <c r="L15" s="19"/>
      <c r="M15" s="19">
        <f t="shared" si="1"/>
        <v>0</v>
      </c>
    </row>
    <row r="16" spans="1:13">
      <c r="A16" s="13" t="s">
        <v>27</v>
      </c>
      <c r="B16" s="13">
        <f t="shared" si="2"/>
        <v>0</v>
      </c>
      <c r="C16" s="13"/>
      <c r="D16" s="13"/>
      <c r="E16" s="13"/>
      <c r="F16" s="19"/>
      <c r="G16" s="19">
        <f>G14</f>
        <v>0</v>
      </c>
      <c r="H16" s="13">
        <f>H15</f>
        <v>0</v>
      </c>
      <c r="I16" s="19"/>
      <c r="J16" s="19"/>
      <c r="K16" s="13"/>
      <c r="L16" s="19"/>
      <c r="M16" s="19">
        <f t="shared" si="1"/>
        <v>0</v>
      </c>
    </row>
    <row r="17" spans="1:13">
      <c r="A17" s="13" t="s">
        <v>28</v>
      </c>
      <c r="B17" s="13">
        <f t="shared" si="2"/>
        <v>0</v>
      </c>
      <c r="C17" s="13"/>
      <c r="D17" s="13"/>
      <c r="E17" s="13"/>
      <c r="F17" s="19"/>
      <c r="G17" s="19">
        <f>G15</f>
        <v>0</v>
      </c>
      <c r="H17" s="13">
        <f>H16</f>
        <v>0</v>
      </c>
      <c r="I17" s="19"/>
      <c r="J17" s="19"/>
      <c r="K17" s="13"/>
      <c r="L17" s="19"/>
      <c r="M17" s="19">
        <f t="shared" si="1"/>
        <v>0</v>
      </c>
    </row>
    <row r="18" spans="1:13">
      <c r="A18" s="21" t="s">
        <v>29</v>
      </c>
      <c r="B18" s="13">
        <v>19700.939999999999</v>
      </c>
      <c r="C18" s="13">
        <f>SUM(C6:C14)</f>
        <v>0</v>
      </c>
      <c r="D18" s="13">
        <v>3213.28</v>
      </c>
      <c r="E18" s="13">
        <f>SUM(E6:E14)</f>
        <v>0</v>
      </c>
      <c r="F18" s="13">
        <f>SUM(F6:F17)</f>
        <v>8183.04</v>
      </c>
      <c r="G18" s="13">
        <v>280.8</v>
      </c>
      <c r="H18" s="13">
        <v>1821.75</v>
      </c>
      <c r="I18" s="13">
        <v>33199.81</v>
      </c>
      <c r="J18" s="13">
        <f>SUM(J6:J17)</f>
        <v>29092.02</v>
      </c>
      <c r="K18" s="13">
        <f>SUM(K6:K14)</f>
        <v>0</v>
      </c>
      <c r="L18" s="13">
        <v>29092.02</v>
      </c>
      <c r="M18" s="19">
        <f t="shared" si="1"/>
        <v>4107.7899999999972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55</vt:i4>
      </vt:variant>
    </vt:vector>
  </HeadingPairs>
  <TitlesOfParts>
    <vt:vector size="55" baseType="lpstr">
      <vt:lpstr>Молодежная 28</vt:lpstr>
      <vt:lpstr>Дружбы 22а</vt:lpstr>
      <vt:lpstr>Дружбы 22</vt:lpstr>
      <vt:lpstr>Дружбы 24</vt:lpstr>
      <vt:lpstr>Дружбы 26</vt:lpstr>
      <vt:lpstr>Комс 34</vt:lpstr>
      <vt:lpstr>Комс 37</vt:lpstr>
      <vt:lpstr>комс 39</vt:lpstr>
      <vt:lpstr>комс 40-1</vt:lpstr>
      <vt:lpstr>комс 40</vt:lpstr>
      <vt:lpstr>комс 41</vt:lpstr>
      <vt:lpstr>комс 42</vt:lpstr>
      <vt:lpstr>комс 43</vt:lpstr>
      <vt:lpstr>комс 45</vt:lpstr>
      <vt:lpstr>комс 47</vt:lpstr>
      <vt:lpstr>комс 32</vt:lpstr>
      <vt:lpstr>комс 45-1</vt:lpstr>
      <vt:lpstr>красноарм 125-1</vt:lpstr>
      <vt:lpstr>красноарм 22</vt:lpstr>
      <vt:lpstr>красноарм 50</vt:lpstr>
      <vt:lpstr>красноарм 54</vt:lpstr>
      <vt:lpstr>красноарм 55</vt:lpstr>
      <vt:lpstr>красноарм 63</vt:lpstr>
      <vt:lpstr>красноарм 65</vt:lpstr>
      <vt:lpstr>красноарм 125</vt:lpstr>
      <vt:lpstr>красноарм 127</vt:lpstr>
      <vt:lpstr>красноарм 129</vt:lpstr>
      <vt:lpstr>ленинская 109</vt:lpstr>
      <vt:lpstr>ленинская 111</vt:lpstr>
      <vt:lpstr>ленинская 130</vt:lpstr>
      <vt:lpstr>механиз 4</vt:lpstr>
      <vt:lpstr>мира 31</vt:lpstr>
      <vt:lpstr>мира 33</vt:lpstr>
      <vt:lpstr>мира 34</vt:lpstr>
      <vt:lpstr>мира 34-1</vt:lpstr>
      <vt:lpstr>мира 36</vt:lpstr>
      <vt:lpstr>мира 36-1</vt:lpstr>
      <vt:lpstr>мира 38</vt:lpstr>
      <vt:lpstr>мира 40</vt:lpstr>
      <vt:lpstr>мира 42</vt:lpstr>
      <vt:lpstr>мира 42-1</vt:lpstr>
      <vt:lpstr>мира 44</vt:lpstr>
      <vt:lpstr>мира 44-1</vt:lpstr>
      <vt:lpstr>мира 44-2</vt:lpstr>
      <vt:lpstr>Мира 46</vt:lpstr>
      <vt:lpstr>мира 46-1</vt:lpstr>
      <vt:lpstr>Мира 46-2</vt:lpstr>
      <vt:lpstr>Октяб 7</vt:lpstr>
      <vt:lpstr>парковый 3</vt:lpstr>
      <vt:lpstr>парковый 4</vt:lpstr>
      <vt:lpstr>пионер 36</vt:lpstr>
      <vt:lpstr>пионер 37</vt:lpstr>
      <vt:lpstr>пионер 39</vt:lpstr>
      <vt:lpstr>пионер 41</vt:lpstr>
      <vt:lpstr>сводная таблица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2016-01-27T03:57:48Z</cp:lastPrinted>
  <dcterms:created xsi:type="dcterms:W3CDTF">2006-09-28T05:33:49Z</dcterms:created>
  <dcterms:modified xsi:type="dcterms:W3CDTF">2016-01-27T03:57:56Z</dcterms:modified>
</cp:coreProperties>
</file>