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39" firstSheet="53" activeTab="65"/>
  </bookViews>
  <sheets>
    <sheet name="Молодежная 28" sheetId="1" r:id="rId1"/>
    <sheet name="Дружбы 22а" sheetId="2" r:id="rId2"/>
    <sheet name="Дружбы 22" sheetId="3" r:id="rId3"/>
    <sheet name="Дружбы 24" sheetId="4" r:id="rId4"/>
    <sheet name="Дружбы 26" sheetId="5" r:id="rId5"/>
    <sheet name="Комс 34" sheetId="6" r:id="rId6"/>
    <sheet name="Комс 37" sheetId="7" r:id="rId7"/>
    <sheet name="комс 39" sheetId="8" r:id="rId8"/>
    <sheet name="комс 40-1" sheetId="9" r:id="rId9"/>
    <sheet name="комс 40" sheetId="10" r:id="rId10"/>
    <sheet name="комс 41" sheetId="11" r:id="rId11"/>
    <sheet name="комс 42" sheetId="12" r:id="rId12"/>
    <sheet name="комс 43" sheetId="13" r:id="rId13"/>
    <sheet name="комс 45" sheetId="14" r:id="rId14"/>
    <sheet name="комс 47" sheetId="15" r:id="rId15"/>
    <sheet name="комс 32" sheetId="16" r:id="rId16"/>
    <sheet name="комс 45-1" sheetId="17" r:id="rId17"/>
    <sheet name="красноарм 125-1" sheetId="18" r:id="rId18"/>
    <sheet name="красноарм 22" sheetId="19" r:id="rId19"/>
    <sheet name="красноарм 50" sheetId="20" r:id="rId20"/>
    <sheet name="красноарм 54" sheetId="21" r:id="rId21"/>
    <sheet name="красноарм 55" sheetId="22" r:id="rId22"/>
    <sheet name="красноарм 63" sheetId="23" r:id="rId23"/>
    <sheet name="красноарм 65" sheetId="24" r:id="rId24"/>
    <sheet name="красноарм 125" sheetId="25" r:id="rId25"/>
    <sheet name="красноарм 127" sheetId="26" r:id="rId26"/>
    <sheet name="красноарм 129" sheetId="27" r:id="rId27"/>
    <sheet name="ленинская 109" sheetId="28" r:id="rId28"/>
    <sheet name="ленинская 111" sheetId="29" r:id="rId29"/>
    <sheet name="ленинская 130" sheetId="30" r:id="rId30"/>
    <sheet name="механиз 4" sheetId="31" r:id="rId31"/>
    <sheet name="мира 31" sheetId="32" r:id="rId32"/>
    <sheet name="мира 33" sheetId="33" r:id="rId33"/>
    <sheet name="мира 34" sheetId="34" r:id="rId34"/>
    <sheet name="мира 34-1" sheetId="35" r:id="rId35"/>
    <sheet name="мира 36" sheetId="36" r:id="rId36"/>
    <sheet name="мира 36-1" sheetId="37" r:id="rId37"/>
    <sheet name="мира 38" sheetId="38" r:id="rId38"/>
    <sheet name="мира 40" sheetId="39" r:id="rId39"/>
    <sheet name="мира 42" sheetId="40" r:id="rId40"/>
    <sheet name="мира 42-1" sheetId="41" r:id="rId41"/>
    <sheet name="мира 44" sheetId="42" r:id="rId42"/>
    <sheet name="мира 44-1" sheetId="43" r:id="rId43"/>
    <sheet name="мира 44-2" sheetId="44" r:id="rId44"/>
    <sheet name="Мира 46" sheetId="45" r:id="rId45"/>
    <sheet name="мира 46-1" sheetId="46" r:id="rId46"/>
    <sheet name="Мира 46-2" sheetId="47" r:id="rId47"/>
    <sheet name="Октяб 7" sheetId="48" r:id="rId48"/>
    <sheet name="парковый 3" sheetId="49" r:id="rId49"/>
    <sheet name="парковый 4" sheetId="50" r:id="rId50"/>
    <sheet name="пионер 36" sheetId="51" r:id="rId51"/>
    <sheet name="пионер 37" sheetId="52" r:id="rId52"/>
    <sheet name="пионер 39" sheetId="53" r:id="rId53"/>
    <sheet name="пионер 41" sheetId="54" r:id="rId54"/>
    <sheet name="пожар 9" sheetId="55" r:id="rId55"/>
    <sheet name="пожар 11" sheetId="56" r:id="rId56"/>
    <sheet name="пожар 14" sheetId="57" r:id="rId57"/>
    <sheet name="сов 128" sheetId="58" r:id="rId58"/>
    <sheet name="сов 131" sheetId="60" r:id="rId59"/>
    <sheet name="сов 128 б" sheetId="59" r:id="rId60"/>
    <sheet name="труда 11" sheetId="61" r:id="rId61"/>
    <sheet name="труда 12" sheetId="62" r:id="rId62"/>
    <sheet name="Центр 1" sheetId="63" r:id="rId63"/>
    <sheet name="центр 2" sheetId="64" r:id="rId64"/>
    <sheet name="Центр 2 а" sheetId="65" r:id="rId65"/>
    <sheet name="сводная таблица" sheetId="69" r:id="rId66"/>
    <sheet name="Центр 5 а" sheetId="66" r:id="rId67"/>
    <sheet name="школ 8 а" sheetId="67" r:id="rId68"/>
    <sheet name="юбил 1" sheetId="68" r:id="rId69"/>
  </sheets>
  <calcPr calcId="114210"/>
</workbook>
</file>

<file path=xl/calcChain.xml><?xml version="1.0" encoding="utf-8"?>
<calcChain xmlns="http://schemas.openxmlformats.org/spreadsheetml/2006/main">
  <c r="J74" i="69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J12"/>
  <c r="I12"/>
  <c r="J11"/>
  <c r="I11"/>
  <c r="J9"/>
  <c r="I9"/>
  <c r="J7"/>
  <c r="I7"/>
  <c r="J14"/>
  <c r="I14"/>
  <c r="J16"/>
  <c r="I16"/>
  <c r="J15"/>
  <c r="I15"/>
  <c r="H13"/>
  <c r="J13"/>
  <c r="I13"/>
  <c r="H17"/>
  <c r="J17"/>
  <c r="I17"/>
  <c r="H36"/>
  <c r="H58"/>
  <c r="J10"/>
  <c r="I10"/>
  <c r="J8"/>
  <c r="I8"/>
  <c r="H53"/>
  <c r="H37"/>
  <c r="H39"/>
  <c r="H74"/>
  <c r="K75"/>
  <c r="H7"/>
  <c r="H8"/>
  <c r="H9"/>
  <c r="H10"/>
  <c r="H11"/>
  <c r="H12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8"/>
  <c r="H40"/>
  <c r="H41"/>
  <c r="H42"/>
  <c r="H43"/>
  <c r="H44"/>
  <c r="H45"/>
  <c r="H46"/>
  <c r="H47"/>
  <c r="H48"/>
  <c r="H49"/>
  <c r="H50"/>
  <c r="H51"/>
  <c r="H52"/>
  <c r="H54"/>
  <c r="H55"/>
  <c r="H56"/>
  <c r="H57"/>
  <c r="H59"/>
  <c r="H60"/>
  <c r="H61"/>
  <c r="H62"/>
  <c r="H63"/>
  <c r="H64"/>
  <c r="H65"/>
  <c r="H66"/>
  <c r="H67"/>
  <c r="H68"/>
  <c r="H69"/>
  <c r="H70"/>
  <c r="H71"/>
  <c r="H72"/>
  <c r="H73"/>
  <c r="E7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D75"/>
  <c r="F75"/>
  <c r="J75"/>
  <c r="I75"/>
  <c r="H75"/>
  <c r="G75"/>
  <c r="C75"/>
  <c r="M7" i="32"/>
  <c r="M8"/>
  <c r="M9"/>
  <c r="M10"/>
  <c r="M11"/>
  <c r="M12"/>
  <c r="M13"/>
  <c r="M14"/>
  <c r="M15"/>
  <c r="M16"/>
  <c r="M17"/>
  <c r="M18"/>
  <c r="M9" i="21"/>
  <c r="M10"/>
  <c r="M11"/>
  <c r="M12"/>
  <c r="M13"/>
  <c r="M14"/>
  <c r="M15"/>
  <c r="M16"/>
  <c r="M17"/>
  <c r="M18"/>
  <c r="M9" i="13"/>
  <c r="M10"/>
  <c r="M11"/>
  <c r="M12"/>
  <c r="M13"/>
  <c r="M14"/>
  <c r="M15"/>
  <c r="M16"/>
  <c r="M17"/>
  <c r="M18"/>
  <c r="M9" i="12"/>
  <c r="M10"/>
  <c r="M12"/>
  <c r="M13"/>
  <c r="M15"/>
  <c r="M16"/>
  <c r="M9" i="10"/>
  <c r="M10"/>
  <c r="M11"/>
  <c r="M12"/>
  <c r="M13"/>
  <c r="M14"/>
  <c r="M15"/>
  <c r="M16"/>
  <c r="M17"/>
  <c r="M18"/>
  <c r="M9" i="9"/>
  <c r="M10"/>
  <c r="M11"/>
  <c r="M12"/>
  <c r="M13"/>
  <c r="M14"/>
  <c r="M15"/>
  <c r="M16"/>
  <c r="M17"/>
  <c r="M18"/>
  <c r="M9" i="8"/>
  <c r="M10"/>
  <c r="M11"/>
  <c r="M12"/>
  <c r="M13"/>
  <c r="M14"/>
  <c r="M15"/>
  <c r="M16"/>
  <c r="M17"/>
  <c r="M18"/>
  <c r="M9" i="7"/>
  <c r="M10"/>
  <c r="M11"/>
  <c r="M12"/>
  <c r="M13"/>
  <c r="M14"/>
  <c r="M15"/>
  <c r="M16"/>
  <c r="M17"/>
  <c r="M18"/>
  <c r="M9" i="6"/>
  <c r="M11"/>
  <c r="M12"/>
  <c r="M14"/>
  <c r="M15"/>
  <c r="M17"/>
  <c r="M9" i="5"/>
  <c r="M10"/>
  <c r="M11"/>
  <c r="M12"/>
  <c r="M13"/>
  <c r="M14"/>
  <c r="M15"/>
  <c r="M16"/>
  <c r="M17"/>
  <c r="M18"/>
  <c r="M9" i="68"/>
  <c r="M10"/>
  <c r="M11"/>
  <c r="M12"/>
  <c r="M13"/>
  <c r="M14"/>
  <c r="M15"/>
  <c r="M16"/>
  <c r="M17"/>
  <c r="M11" i="67"/>
  <c r="M14"/>
  <c r="M17"/>
  <c r="H8"/>
  <c r="M9" i="66"/>
  <c r="M10"/>
  <c r="M11"/>
  <c r="M12"/>
  <c r="M13"/>
  <c r="M14"/>
  <c r="M15"/>
  <c r="M16"/>
  <c r="M17"/>
  <c r="M18"/>
  <c r="M6" i="36"/>
  <c r="G7" i="55"/>
  <c r="M7" i="66"/>
  <c r="M9" i="55"/>
  <c r="M10"/>
  <c r="M11"/>
  <c r="M12"/>
  <c r="M13"/>
  <c r="M14"/>
  <c r="M15"/>
  <c r="M16"/>
  <c r="M17"/>
  <c r="I13" i="13"/>
  <c r="M9" i="54"/>
  <c r="M10"/>
  <c r="M11"/>
  <c r="M12"/>
  <c r="M13"/>
  <c r="M14"/>
  <c r="M15"/>
  <c r="M16"/>
  <c r="M17"/>
  <c r="M6"/>
  <c r="L7"/>
  <c r="M7"/>
  <c r="L8"/>
  <c r="M8"/>
  <c r="L9"/>
  <c r="G10"/>
  <c r="H10"/>
  <c r="L10"/>
  <c r="G11"/>
  <c r="H11"/>
  <c r="L11"/>
  <c r="G12"/>
  <c r="H12"/>
  <c r="L12"/>
  <c r="G13"/>
  <c r="H13"/>
  <c r="L13"/>
  <c r="G14"/>
  <c r="H14"/>
  <c r="L14"/>
  <c r="G15"/>
  <c r="H15"/>
  <c r="L15"/>
  <c r="G16"/>
  <c r="H16"/>
  <c r="L16"/>
  <c r="G17"/>
  <c r="H17"/>
  <c r="L17"/>
  <c r="K18"/>
  <c r="L18"/>
  <c r="J18" i="33"/>
  <c r="L17"/>
  <c r="G17"/>
  <c r="F18"/>
  <c r="D18"/>
  <c r="B17"/>
  <c r="H17" i="32"/>
  <c r="F18"/>
  <c r="D18"/>
  <c r="B17"/>
  <c r="I17"/>
  <c r="L17" i="31"/>
  <c r="D18"/>
  <c r="G14"/>
  <c r="G15"/>
  <c r="G16"/>
  <c r="G17"/>
  <c r="J18" i="30"/>
  <c r="L17"/>
  <c r="M17"/>
  <c r="D18"/>
  <c r="L17" i="29"/>
  <c r="L17" i="28"/>
  <c r="D18"/>
  <c r="J18" i="17"/>
  <c r="L17"/>
  <c r="G17"/>
  <c r="F18"/>
  <c r="D18"/>
  <c r="B16"/>
  <c r="J18" i="16"/>
  <c r="L17"/>
  <c r="D18"/>
  <c r="B17"/>
  <c r="J18" i="15"/>
  <c r="L17"/>
  <c r="F18"/>
  <c r="B17"/>
  <c r="J18" i="14"/>
  <c r="L17"/>
  <c r="F18"/>
  <c r="D18"/>
  <c r="G17"/>
  <c r="B17"/>
  <c r="J18" i="13"/>
  <c r="L17"/>
  <c r="G17"/>
  <c r="D18"/>
  <c r="B17"/>
  <c r="J18" i="12"/>
  <c r="L17"/>
  <c r="D18"/>
  <c r="J18" i="11"/>
  <c r="L17"/>
  <c r="F18"/>
  <c r="D18"/>
  <c r="L17" i="10"/>
  <c r="J18" i="9"/>
  <c r="G17"/>
  <c r="F18"/>
  <c r="J18" i="8"/>
  <c r="L17"/>
  <c r="F18"/>
  <c r="D18"/>
  <c r="J18" i="7"/>
  <c r="L17"/>
  <c r="F18"/>
  <c r="D18"/>
  <c r="J18" i="6"/>
  <c r="L17"/>
  <c r="F18"/>
  <c r="D18"/>
  <c r="L17" i="5"/>
  <c r="F18"/>
  <c r="B17"/>
  <c r="J18" i="4"/>
  <c r="L17"/>
  <c r="F18"/>
  <c r="D18"/>
  <c r="B17"/>
  <c r="L17" i="3"/>
  <c r="F18"/>
  <c r="J18" i="2"/>
  <c r="L17"/>
  <c r="F18"/>
  <c r="L17" i="1"/>
  <c r="F18"/>
  <c r="L17" i="27"/>
  <c r="G17"/>
  <c r="F18"/>
  <c r="D18"/>
  <c r="J18" i="26"/>
  <c r="L17"/>
  <c r="F18"/>
  <c r="D18"/>
  <c r="B17"/>
  <c r="L17" i="25"/>
  <c r="G17"/>
  <c r="F18"/>
  <c r="D18"/>
  <c r="B17"/>
  <c r="L17" i="24"/>
  <c r="D18"/>
  <c r="G17"/>
  <c r="B17"/>
  <c r="L17" i="23"/>
  <c r="G17"/>
  <c r="D18"/>
  <c r="B17"/>
  <c r="L17" i="22"/>
  <c r="G16"/>
  <c r="B16"/>
  <c r="L17" i="21"/>
  <c r="B17"/>
  <c r="J18" i="20"/>
  <c r="L17"/>
  <c r="D18"/>
  <c r="G17"/>
  <c r="B17"/>
  <c r="J18" i="19"/>
  <c r="L17"/>
  <c r="F18"/>
  <c r="D18"/>
  <c r="G17"/>
  <c r="B17"/>
  <c r="J18" i="18"/>
  <c r="L17"/>
  <c r="F18"/>
  <c r="D18"/>
  <c r="G17"/>
  <c r="B17"/>
  <c r="J18" i="38"/>
  <c r="L17"/>
  <c r="D18"/>
  <c r="L17" i="37"/>
  <c r="F18"/>
  <c r="G17"/>
  <c r="J18" i="36"/>
  <c r="L17"/>
  <c r="F18"/>
  <c r="D18"/>
  <c r="J18" i="35"/>
  <c r="L17"/>
  <c r="G17"/>
  <c r="J18" i="34"/>
  <c r="L17"/>
  <c r="D18"/>
  <c r="B17"/>
  <c r="J18" i="46"/>
  <c r="L17"/>
  <c r="F18"/>
  <c r="D18"/>
  <c r="J18" i="45"/>
  <c r="F18"/>
  <c r="D18"/>
  <c r="J18" i="44"/>
  <c r="L17"/>
  <c r="F18"/>
  <c r="D18"/>
  <c r="J18" i="43"/>
  <c r="L17"/>
  <c r="F18"/>
  <c r="D18"/>
  <c r="J18" i="42"/>
  <c r="L17"/>
  <c r="F18"/>
  <c r="D18"/>
  <c r="L17" i="41"/>
  <c r="J18" i="40"/>
  <c r="L17"/>
  <c r="F18"/>
  <c r="J18" i="39"/>
  <c r="L17"/>
  <c r="F18"/>
  <c r="J18" i="68"/>
  <c r="L17"/>
  <c r="L17" i="67"/>
  <c r="G17"/>
  <c r="F18"/>
  <c r="B17"/>
  <c r="L17" i="65"/>
  <c r="M17"/>
  <c r="J18" i="64"/>
  <c r="L17"/>
  <c r="I17"/>
  <c r="M17"/>
  <c r="J18" i="63"/>
  <c r="L17"/>
  <c r="I17"/>
  <c r="M17"/>
  <c r="D18"/>
  <c r="L17" i="62"/>
  <c r="L17" i="61"/>
  <c r="M17"/>
  <c r="L16"/>
  <c r="M16"/>
  <c r="L15"/>
  <c r="M15"/>
  <c r="G15"/>
  <c r="G16"/>
  <c r="G17"/>
  <c r="L17" i="59"/>
  <c r="L16"/>
  <c r="L15"/>
  <c r="I15"/>
  <c r="M15"/>
  <c r="I16"/>
  <c r="M16"/>
  <c r="I17"/>
  <c r="M17"/>
  <c r="L17" i="60"/>
  <c r="L16"/>
  <c r="L15"/>
  <c r="I15"/>
  <c r="M15"/>
  <c r="I16"/>
  <c r="M16"/>
  <c r="I17"/>
  <c r="M17"/>
  <c r="J18" i="58"/>
  <c r="L17"/>
  <c r="L16"/>
  <c r="L15"/>
  <c r="M15" i="57"/>
  <c r="M16"/>
  <c r="M17"/>
  <c r="M17" i="56"/>
  <c r="M16"/>
  <c r="M15"/>
  <c r="G18"/>
  <c r="E18"/>
  <c r="L16" i="55"/>
  <c r="L17"/>
  <c r="L15"/>
  <c r="F18"/>
  <c r="D18"/>
  <c r="B15" i="54"/>
  <c r="L17" i="53"/>
  <c r="L16"/>
  <c r="L15"/>
  <c r="F18"/>
  <c r="D18"/>
  <c r="L17" i="52"/>
  <c r="L16"/>
  <c r="L15"/>
  <c r="G15"/>
  <c r="G16"/>
  <c r="G17"/>
  <c r="B16"/>
  <c r="B17"/>
  <c r="L17" i="51"/>
  <c r="M17"/>
  <c r="L16"/>
  <c r="M16"/>
  <c r="L15"/>
  <c r="M15"/>
  <c r="F18"/>
  <c r="J18" i="47"/>
  <c r="D18"/>
  <c r="L17" i="50"/>
  <c r="L16"/>
  <c r="D18"/>
  <c r="L15"/>
  <c r="B16"/>
  <c r="I16"/>
  <c r="M16"/>
  <c r="J18" i="49"/>
  <c r="L17"/>
  <c r="L16"/>
  <c r="L15"/>
  <c r="D18"/>
  <c r="G17"/>
  <c r="G14"/>
  <c r="G15"/>
  <c r="G16"/>
  <c r="I17" i="48"/>
  <c r="J18"/>
  <c r="L17"/>
  <c r="L16"/>
  <c r="L15"/>
  <c r="F18"/>
  <c r="I16"/>
  <c r="M16"/>
  <c r="I15"/>
  <c r="M15"/>
  <c r="L16" i="46"/>
  <c r="L15"/>
  <c r="L16" i="44"/>
  <c r="L15"/>
  <c r="I7"/>
  <c r="B15"/>
  <c r="B17"/>
  <c r="L16" i="43"/>
  <c r="L15"/>
  <c r="L16" i="42"/>
  <c r="L15"/>
  <c r="C18" i="41"/>
  <c r="L16"/>
  <c r="L15"/>
  <c r="L16" i="40"/>
  <c r="L15"/>
  <c r="L16" i="39"/>
  <c r="L15"/>
  <c r="L16" i="38"/>
  <c r="L15"/>
  <c r="L16" i="37"/>
  <c r="L15"/>
  <c r="G15"/>
  <c r="G16"/>
  <c r="L16" i="36"/>
  <c r="L15"/>
  <c r="L16" i="35"/>
  <c r="L15"/>
  <c r="G15"/>
  <c r="G16"/>
  <c r="L16" i="34"/>
  <c r="L15"/>
  <c r="B16"/>
  <c r="B15"/>
  <c r="L16" i="33"/>
  <c r="L15"/>
  <c r="G15"/>
  <c r="G16"/>
  <c r="B15"/>
  <c r="B16"/>
  <c r="H15" i="32"/>
  <c r="H16"/>
  <c r="I15"/>
  <c r="B16"/>
  <c r="I16"/>
  <c r="L16" i="31"/>
  <c r="L15"/>
  <c r="B13"/>
  <c r="B14"/>
  <c r="B15"/>
  <c r="L16" i="30"/>
  <c r="M16"/>
  <c r="L15"/>
  <c r="M15"/>
  <c r="L14"/>
  <c r="M14"/>
  <c r="L16" i="29"/>
  <c r="L15"/>
  <c r="L16" i="28"/>
  <c r="L15"/>
  <c r="L16" i="27"/>
  <c r="L15"/>
  <c r="G15"/>
  <c r="G16"/>
  <c r="L16" i="26"/>
  <c r="L15"/>
  <c r="B15"/>
  <c r="B16"/>
  <c r="L16" i="25"/>
  <c r="L15"/>
  <c r="G15"/>
  <c r="G16"/>
  <c r="H15"/>
  <c r="H17"/>
  <c r="B15"/>
  <c r="I15"/>
  <c r="M15"/>
  <c r="B16"/>
  <c r="L16" i="24"/>
  <c r="L15"/>
  <c r="G15"/>
  <c r="G16"/>
  <c r="B15"/>
  <c r="B16"/>
  <c r="L16" i="23"/>
  <c r="L15"/>
  <c r="G16"/>
  <c r="G15"/>
  <c r="B15"/>
  <c r="B16"/>
  <c r="L16" i="22"/>
  <c r="L15"/>
  <c r="G15"/>
  <c r="G17"/>
  <c r="B15"/>
  <c r="B17"/>
  <c r="L16" i="21"/>
  <c r="L15"/>
  <c r="B15"/>
  <c r="B16"/>
  <c r="G15" i="20"/>
  <c r="G16"/>
  <c r="L16"/>
  <c r="L15"/>
  <c r="B15"/>
  <c r="B16"/>
  <c r="L16" i="19"/>
  <c r="L15"/>
  <c r="G15"/>
  <c r="G16"/>
  <c r="B15"/>
  <c r="B16"/>
  <c r="L16" i="18"/>
  <c r="L15"/>
  <c r="G15"/>
  <c r="G16"/>
  <c r="B15"/>
  <c r="B16"/>
  <c r="L16" i="17"/>
  <c r="L15"/>
  <c r="G15"/>
  <c r="G16"/>
  <c r="B15"/>
  <c r="B17"/>
  <c r="L16" i="16"/>
  <c r="L15"/>
  <c r="B15"/>
  <c r="B16"/>
  <c r="L16" i="15"/>
  <c r="L15"/>
  <c r="G15"/>
  <c r="G17"/>
  <c r="B15"/>
  <c r="B16"/>
  <c r="L16" i="14"/>
  <c r="L15"/>
  <c r="G15"/>
  <c r="G16"/>
  <c r="B15"/>
  <c r="B16"/>
  <c r="I16"/>
  <c r="M16"/>
  <c r="L16" i="13"/>
  <c r="L15"/>
  <c r="B15"/>
  <c r="B16"/>
  <c r="L16" i="12"/>
  <c r="L15"/>
  <c r="L16" i="11"/>
  <c r="L15"/>
  <c r="L16" i="10"/>
  <c r="L16" i="8"/>
  <c r="L15"/>
  <c r="L16" i="7"/>
  <c r="L15"/>
  <c r="H15"/>
  <c r="H17"/>
  <c r="L16" i="6"/>
  <c r="L15"/>
  <c r="L16" i="5"/>
  <c r="L15"/>
  <c r="B15"/>
  <c r="B16"/>
  <c r="L16" i="4"/>
  <c r="L15"/>
  <c r="B15"/>
  <c r="B16"/>
  <c r="L16" i="3"/>
  <c r="L15"/>
  <c r="L16" i="2"/>
  <c r="L15"/>
  <c r="M17" i="1"/>
  <c r="L16"/>
  <c r="L15"/>
  <c r="M15"/>
  <c r="L16" i="68"/>
  <c r="L15"/>
  <c r="I16"/>
  <c r="I15"/>
  <c r="L16" i="67"/>
  <c r="L15"/>
  <c r="G15"/>
  <c r="G16"/>
  <c r="B15"/>
  <c r="B16"/>
  <c r="L15" i="66"/>
  <c r="L16" i="65"/>
  <c r="M16"/>
  <c r="L15"/>
  <c r="M15"/>
  <c r="L16" i="64"/>
  <c r="L15"/>
  <c r="I16"/>
  <c r="M16"/>
  <c r="I15"/>
  <c r="M15"/>
  <c r="L16" i="63"/>
  <c r="L15"/>
  <c r="I16"/>
  <c r="M16"/>
  <c r="I15"/>
  <c r="M15"/>
  <c r="L15" i="62"/>
  <c r="L16"/>
  <c r="I15"/>
  <c r="M15"/>
  <c r="I16"/>
  <c r="M16"/>
  <c r="G18" i="51"/>
  <c r="E18"/>
  <c r="C18"/>
  <c r="K18"/>
  <c r="I7" i="47"/>
  <c r="I7" i="36"/>
  <c r="I7" i="32"/>
  <c r="I8"/>
  <c r="I9"/>
  <c r="I10"/>
  <c r="I11"/>
  <c r="C18"/>
  <c r="E18"/>
  <c r="G18"/>
  <c r="K18" i="68"/>
  <c r="E18"/>
  <c r="C18"/>
  <c r="L14"/>
  <c r="I14"/>
  <c r="L13"/>
  <c r="I13"/>
  <c r="L12"/>
  <c r="I12"/>
  <c r="L11"/>
  <c r="I11"/>
  <c r="L10"/>
  <c r="I10"/>
  <c r="L9"/>
  <c r="I9"/>
  <c r="L8"/>
  <c r="I8"/>
  <c r="M8"/>
  <c r="L7"/>
  <c r="M7"/>
  <c r="L6"/>
  <c r="L18"/>
  <c r="K18" i="67"/>
  <c r="E18"/>
  <c r="C18"/>
  <c r="L14"/>
  <c r="L13"/>
  <c r="L12"/>
  <c r="G12"/>
  <c r="L11"/>
  <c r="G11"/>
  <c r="L10"/>
  <c r="G10"/>
  <c r="L9"/>
  <c r="G9"/>
  <c r="L8"/>
  <c r="G8"/>
  <c r="G14"/>
  <c r="L7"/>
  <c r="H7"/>
  <c r="G7"/>
  <c r="B8"/>
  <c r="L6"/>
  <c r="K18" i="66"/>
  <c r="E18"/>
  <c r="C18"/>
  <c r="L14"/>
  <c r="L13"/>
  <c r="L12"/>
  <c r="L11"/>
  <c r="L10"/>
  <c r="L9"/>
  <c r="L8"/>
  <c r="L7"/>
  <c r="L6"/>
  <c r="K18" i="65"/>
  <c r="E18"/>
  <c r="C18"/>
  <c r="L14"/>
  <c r="L13"/>
  <c r="L12"/>
  <c r="L11"/>
  <c r="L10"/>
  <c r="L9"/>
  <c r="L8"/>
  <c r="L7"/>
  <c r="L6"/>
  <c r="L18"/>
  <c r="K18" i="64"/>
  <c r="E18"/>
  <c r="C18"/>
  <c r="L14"/>
  <c r="L13"/>
  <c r="L12"/>
  <c r="L11"/>
  <c r="L10"/>
  <c r="L9"/>
  <c r="L8"/>
  <c r="L7"/>
  <c r="L6"/>
  <c r="L18"/>
  <c r="K18" i="63"/>
  <c r="E18"/>
  <c r="C18"/>
  <c r="L14"/>
  <c r="L13"/>
  <c r="L12"/>
  <c r="L11"/>
  <c r="L10"/>
  <c r="L9"/>
  <c r="L8"/>
  <c r="L7"/>
  <c r="L6"/>
  <c r="L18"/>
  <c r="K18" i="62"/>
  <c r="E18"/>
  <c r="C18"/>
  <c r="L14"/>
  <c r="L13"/>
  <c r="L12"/>
  <c r="L11"/>
  <c r="L10"/>
  <c r="L9"/>
  <c r="L8"/>
  <c r="L7"/>
  <c r="L6"/>
  <c r="K18" i="61"/>
  <c r="E18"/>
  <c r="C18"/>
  <c r="L14"/>
  <c r="L13"/>
  <c r="L12"/>
  <c r="L11"/>
  <c r="L10"/>
  <c r="L9"/>
  <c r="L8"/>
  <c r="L7"/>
  <c r="G7"/>
  <c r="L6"/>
  <c r="L18"/>
  <c r="K18" i="60"/>
  <c r="E18"/>
  <c r="C18"/>
  <c r="L14"/>
  <c r="L13"/>
  <c r="L12"/>
  <c r="L11"/>
  <c r="L10"/>
  <c r="L9"/>
  <c r="L8"/>
  <c r="L7"/>
  <c r="L6"/>
  <c r="K18" i="59"/>
  <c r="E18"/>
  <c r="C18"/>
  <c r="L14"/>
  <c r="L13"/>
  <c r="L12"/>
  <c r="L11"/>
  <c r="L10"/>
  <c r="L9"/>
  <c r="L8"/>
  <c r="L7"/>
  <c r="G7"/>
  <c r="L6"/>
  <c r="L18"/>
  <c r="K18" i="58"/>
  <c r="E18"/>
  <c r="C18"/>
  <c r="L14"/>
  <c r="L13"/>
  <c r="L12"/>
  <c r="L11"/>
  <c r="L10"/>
  <c r="L9"/>
  <c r="L8"/>
  <c r="L7"/>
  <c r="I7"/>
  <c r="M7"/>
  <c r="L6"/>
  <c r="L18"/>
  <c r="M6"/>
  <c r="K18" i="57"/>
  <c r="E18"/>
  <c r="C18"/>
  <c r="M14"/>
  <c r="M13"/>
  <c r="L12"/>
  <c r="L11"/>
  <c r="L10"/>
  <c r="L9"/>
  <c r="L8"/>
  <c r="L7"/>
  <c r="L6"/>
  <c r="L18" i="56"/>
  <c r="F18"/>
  <c r="D18"/>
  <c r="M14"/>
  <c r="M13"/>
  <c r="M12"/>
  <c r="M11"/>
  <c r="M10"/>
  <c r="M9"/>
  <c r="M8"/>
  <c r="M7"/>
  <c r="H7"/>
  <c r="M6"/>
  <c r="M18"/>
  <c r="K18" i="55"/>
  <c r="E18"/>
  <c r="C18"/>
  <c r="L14"/>
  <c r="L13"/>
  <c r="L12"/>
  <c r="L11"/>
  <c r="L10"/>
  <c r="L9"/>
  <c r="L8"/>
  <c r="M8"/>
  <c r="L7"/>
  <c r="L6"/>
  <c r="E18" i="54"/>
  <c r="C18"/>
  <c r="K18" i="53"/>
  <c r="E18"/>
  <c r="C18"/>
  <c r="L14"/>
  <c r="L13"/>
  <c r="L12"/>
  <c r="L11"/>
  <c r="L10"/>
  <c r="L9"/>
  <c r="L8"/>
  <c r="L7"/>
  <c r="L6"/>
  <c r="L18"/>
  <c r="M6"/>
  <c r="L14" i="52"/>
  <c r="L13"/>
  <c r="L12"/>
  <c r="L11"/>
  <c r="L10"/>
  <c r="L9"/>
  <c r="L8"/>
  <c r="L7"/>
  <c r="G7"/>
  <c r="L6"/>
  <c r="L14" i="51"/>
  <c r="M14"/>
  <c r="L13"/>
  <c r="M13"/>
  <c r="L12"/>
  <c r="L11"/>
  <c r="L10"/>
  <c r="L9"/>
  <c r="L8"/>
  <c r="L7"/>
  <c r="G7"/>
  <c r="I7"/>
  <c r="M7"/>
  <c r="L6"/>
  <c r="M6"/>
  <c r="K18" i="50"/>
  <c r="E18"/>
  <c r="C18"/>
  <c r="L14"/>
  <c r="L13"/>
  <c r="L12"/>
  <c r="L11"/>
  <c r="L10"/>
  <c r="L9"/>
  <c r="L8"/>
  <c r="L7"/>
  <c r="G7"/>
  <c r="I7"/>
  <c r="L6"/>
  <c r="L18"/>
  <c r="K18" i="49"/>
  <c r="E18"/>
  <c r="C18"/>
  <c r="L14"/>
  <c r="L13"/>
  <c r="L12"/>
  <c r="L11"/>
  <c r="L10"/>
  <c r="L9"/>
  <c r="L8"/>
  <c r="L7"/>
  <c r="G7"/>
  <c r="G8"/>
  <c r="G9"/>
  <c r="G10"/>
  <c r="G11"/>
  <c r="G12"/>
  <c r="G13"/>
  <c r="L6"/>
  <c r="L18"/>
  <c r="M6"/>
  <c r="K18" i="48"/>
  <c r="C18"/>
  <c r="L14"/>
  <c r="L13"/>
  <c r="L12"/>
  <c r="L11"/>
  <c r="L10"/>
  <c r="L9"/>
  <c r="L8"/>
  <c r="L7"/>
  <c r="I7"/>
  <c r="M7"/>
  <c r="G7"/>
  <c r="L6"/>
  <c r="L18"/>
  <c r="M6"/>
  <c r="K18" i="47"/>
  <c r="E18"/>
  <c r="C13"/>
  <c r="C18"/>
  <c r="L12"/>
  <c r="L11"/>
  <c r="L10"/>
  <c r="L9"/>
  <c r="L8"/>
  <c r="L7"/>
  <c r="L6"/>
  <c r="M6"/>
  <c r="K18" i="46"/>
  <c r="C18"/>
  <c r="L14"/>
  <c r="L13"/>
  <c r="L12"/>
  <c r="L11"/>
  <c r="L10"/>
  <c r="L9"/>
  <c r="L8"/>
  <c r="L7"/>
  <c r="L6"/>
  <c r="L18"/>
  <c r="E18" i="45"/>
  <c r="K13"/>
  <c r="K18"/>
  <c r="C13"/>
  <c r="C18"/>
  <c r="L12"/>
  <c r="L11"/>
  <c r="L10"/>
  <c r="L9"/>
  <c r="L8"/>
  <c r="L7"/>
  <c r="L6"/>
  <c r="K18" i="44"/>
  <c r="C18"/>
  <c r="L14"/>
  <c r="L13"/>
  <c r="L12"/>
  <c r="L11"/>
  <c r="L10"/>
  <c r="L9"/>
  <c r="L8"/>
  <c r="L7"/>
  <c r="G10"/>
  <c r="G11"/>
  <c r="G12"/>
  <c r="G13"/>
  <c r="I8"/>
  <c r="M8"/>
  <c r="L6"/>
  <c r="L18"/>
  <c r="M6"/>
  <c r="K18" i="43"/>
  <c r="C18"/>
  <c r="L14"/>
  <c r="L13"/>
  <c r="L12"/>
  <c r="L11"/>
  <c r="L10"/>
  <c r="L9"/>
  <c r="L8"/>
  <c r="L7"/>
  <c r="L6"/>
  <c r="L18"/>
  <c r="K18" i="42"/>
  <c r="E18"/>
  <c r="C18"/>
  <c r="L14"/>
  <c r="L13"/>
  <c r="L12"/>
  <c r="L11"/>
  <c r="L10"/>
  <c r="L9"/>
  <c r="L8"/>
  <c r="L7"/>
  <c r="L6"/>
  <c r="L18"/>
  <c r="L14" i="41"/>
  <c r="L13"/>
  <c r="L12"/>
  <c r="L11"/>
  <c r="L10"/>
  <c r="L9"/>
  <c r="L8"/>
  <c r="L7"/>
  <c r="L6"/>
  <c r="K18" i="40"/>
  <c r="E18"/>
  <c r="C18"/>
  <c r="L14"/>
  <c r="L13"/>
  <c r="L12"/>
  <c r="L11"/>
  <c r="L10"/>
  <c r="L9"/>
  <c r="L8"/>
  <c r="L7"/>
  <c r="L6"/>
  <c r="L18"/>
  <c r="K18" i="39"/>
  <c r="E18"/>
  <c r="C18"/>
  <c r="L14"/>
  <c r="L13"/>
  <c r="L12"/>
  <c r="L11"/>
  <c r="L10"/>
  <c r="L9"/>
  <c r="L8"/>
  <c r="L7"/>
  <c r="L6"/>
  <c r="L18"/>
  <c r="K18" i="38"/>
  <c r="E18"/>
  <c r="C18"/>
  <c r="L14"/>
  <c r="L13"/>
  <c r="L12"/>
  <c r="L11"/>
  <c r="G17"/>
  <c r="L10"/>
  <c r="G16"/>
  <c r="L9"/>
  <c r="G15"/>
  <c r="L8"/>
  <c r="L7"/>
  <c r="K18" i="37"/>
  <c r="E18"/>
  <c r="C18"/>
  <c r="L14"/>
  <c r="L13"/>
  <c r="L12"/>
  <c r="L11"/>
  <c r="L10"/>
  <c r="L9"/>
  <c r="L8"/>
  <c r="L7"/>
  <c r="L6"/>
  <c r="L18"/>
  <c r="K18" i="36"/>
  <c r="E18"/>
  <c r="C18"/>
  <c r="L14"/>
  <c r="L13"/>
  <c r="L12"/>
  <c r="L11"/>
  <c r="L10"/>
  <c r="L9"/>
  <c r="L8"/>
  <c r="L7"/>
  <c r="L18"/>
  <c r="K18" i="35"/>
  <c r="E18"/>
  <c r="C18"/>
  <c r="L14"/>
  <c r="L13"/>
  <c r="L12"/>
  <c r="L11"/>
  <c r="L10"/>
  <c r="L9"/>
  <c r="L8"/>
  <c r="L7"/>
  <c r="L6"/>
  <c r="L18"/>
  <c r="K18" i="34"/>
  <c r="E18"/>
  <c r="C18"/>
  <c r="L14"/>
  <c r="L13"/>
  <c r="L12"/>
  <c r="L11"/>
  <c r="L10"/>
  <c r="L9"/>
  <c r="L8"/>
  <c r="L7"/>
  <c r="I8"/>
  <c r="M8"/>
  <c r="L18"/>
  <c r="K18" i="33"/>
  <c r="E18"/>
  <c r="C18"/>
  <c r="L14"/>
  <c r="L13"/>
  <c r="L12"/>
  <c r="L11"/>
  <c r="L10"/>
  <c r="L9"/>
  <c r="L8"/>
  <c r="L7"/>
  <c r="L6"/>
  <c r="L18"/>
  <c r="K18" i="32"/>
  <c r="L13"/>
  <c r="L12"/>
  <c r="L11"/>
  <c r="L10"/>
  <c r="L9"/>
  <c r="L8"/>
  <c r="L7"/>
  <c r="G7"/>
  <c r="L6"/>
  <c r="M6"/>
  <c r="K18" i="31"/>
  <c r="F18"/>
  <c r="E18"/>
  <c r="C18"/>
  <c r="L14"/>
  <c r="L13"/>
  <c r="L12"/>
  <c r="B12"/>
  <c r="L11"/>
  <c r="B11"/>
  <c r="L10"/>
  <c r="B10"/>
  <c r="L9"/>
  <c r="B9"/>
  <c r="L8"/>
  <c r="B8"/>
  <c r="L7"/>
  <c r="L18"/>
  <c r="G7"/>
  <c r="B7"/>
  <c r="B18"/>
  <c r="K18" i="30"/>
  <c r="G18"/>
  <c r="E18"/>
  <c r="C18"/>
  <c r="L13"/>
  <c r="M13"/>
  <c r="L12"/>
  <c r="L11"/>
  <c r="L10"/>
  <c r="L9"/>
  <c r="L8"/>
  <c r="L7"/>
  <c r="L6"/>
  <c r="L18"/>
  <c r="K18" i="29"/>
  <c r="C18"/>
  <c r="L14"/>
  <c r="L13"/>
  <c r="L12"/>
  <c r="L11"/>
  <c r="L10"/>
  <c r="L9"/>
  <c r="L8"/>
  <c r="L7"/>
  <c r="L6"/>
  <c r="L18"/>
  <c r="K18" i="28"/>
  <c r="E18"/>
  <c r="C18"/>
  <c r="L14"/>
  <c r="L13"/>
  <c r="L12"/>
  <c r="L11"/>
  <c r="L10"/>
  <c r="L9"/>
  <c r="L8"/>
  <c r="L7"/>
  <c r="L6"/>
  <c r="K18" i="27"/>
  <c r="E18"/>
  <c r="C18"/>
  <c r="L14"/>
  <c r="L13"/>
  <c r="L12"/>
  <c r="G12"/>
  <c r="L11"/>
  <c r="G11"/>
  <c r="B17"/>
  <c r="L10"/>
  <c r="G10"/>
  <c r="B16"/>
  <c r="L9"/>
  <c r="G9"/>
  <c r="B15"/>
  <c r="L8"/>
  <c r="G8"/>
  <c r="L7"/>
  <c r="G7"/>
  <c r="G13"/>
  <c r="L6"/>
  <c r="L18"/>
  <c r="M6"/>
  <c r="K18" i="26"/>
  <c r="C18"/>
  <c r="L14"/>
  <c r="L13"/>
  <c r="L12"/>
  <c r="G12"/>
  <c r="L11"/>
  <c r="G11"/>
  <c r="L10"/>
  <c r="G10"/>
  <c r="L9"/>
  <c r="G9"/>
  <c r="L8"/>
  <c r="G8"/>
  <c r="L7"/>
  <c r="G7"/>
  <c r="G13"/>
  <c r="L6"/>
  <c r="L18"/>
  <c r="M6"/>
  <c r="K18" i="25"/>
  <c r="E18"/>
  <c r="C18"/>
  <c r="L14"/>
  <c r="L13"/>
  <c r="G13"/>
  <c r="L12"/>
  <c r="L11"/>
  <c r="G11"/>
  <c r="L10"/>
  <c r="G10"/>
  <c r="L9"/>
  <c r="G9"/>
  <c r="L8"/>
  <c r="G8"/>
  <c r="L7"/>
  <c r="G7"/>
  <c r="G12"/>
  <c r="L18"/>
  <c r="M6"/>
  <c r="K18" i="24"/>
  <c r="E18"/>
  <c r="C18"/>
  <c r="L14"/>
  <c r="L13"/>
  <c r="L12"/>
  <c r="G12"/>
  <c r="L11"/>
  <c r="G11"/>
  <c r="L10"/>
  <c r="G10"/>
  <c r="L9"/>
  <c r="G9"/>
  <c r="L8"/>
  <c r="G8"/>
  <c r="L7"/>
  <c r="G7"/>
  <c r="I7"/>
  <c r="M7"/>
  <c r="L6"/>
  <c r="M6"/>
  <c r="K18" i="23"/>
  <c r="E18"/>
  <c r="C18"/>
  <c r="L14"/>
  <c r="L13"/>
  <c r="L12"/>
  <c r="G12"/>
  <c r="L11"/>
  <c r="G11"/>
  <c r="L10"/>
  <c r="G10"/>
  <c r="L9"/>
  <c r="G9"/>
  <c r="L8"/>
  <c r="G8"/>
  <c r="G14"/>
  <c r="L7"/>
  <c r="G7"/>
  <c r="L6"/>
  <c r="L18"/>
  <c r="K18" i="22"/>
  <c r="E18"/>
  <c r="C18"/>
  <c r="L14"/>
  <c r="L13"/>
  <c r="L12"/>
  <c r="G12"/>
  <c r="L11"/>
  <c r="G11"/>
  <c r="L10"/>
  <c r="G10"/>
  <c r="L9"/>
  <c r="G9"/>
  <c r="L8"/>
  <c r="G8"/>
  <c r="G14"/>
  <c r="L7"/>
  <c r="G7"/>
  <c r="L6"/>
  <c r="L18"/>
  <c r="L14" i="21"/>
  <c r="L13"/>
  <c r="G13"/>
  <c r="L12"/>
  <c r="L11"/>
  <c r="G11"/>
  <c r="L10"/>
  <c r="G10"/>
  <c r="L9"/>
  <c r="G9"/>
  <c r="L8"/>
  <c r="G8"/>
  <c r="L7"/>
  <c r="G7"/>
  <c r="L6"/>
  <c r="K18" i="20"/>
  <c r="E18"/>
  <c r="C18"/>
  <c r="L14"/>
  <c r="L13"/>
  <c r="L12"/>
  <c r="G12"/>
  <c r="L11"/>
  <c r="G11"/>
  <c r="L10"/>
  <c r="G10"/>
  <c r="L9"/>
  <c r="G9"/>
  <c r="L8"/>
  <c r="G8"/>
  <c r="G14"/>
  <c r="L7"/>
  <c r="G7"/>
  <c r="G18"/>
  <c r="L6"/>
  <c r="L18"/>
  <c r="K18" i="19"/>
  <c r="E18"/>
  <c r="C18"/>
  <c r="L14"/>
  <c r="L13"/>
  <c r="L12"/>
  <c r="G12"/>
  <c r="L11"/>
  <c r="G11"/>
  <c r="L10"/>
  <c r="G10"/>
  <c r="L9"/>
  <c r="G9"/>
  <c r="L8"/>
  <c r="G8"/>
  <c r="G14"/>
  <c r="L7"/>
  <c r="G7"/>
  <c r="L6"/>
  <c r="L18"/>
  <c r="K18" i="18"/>
  <c r="E18"/>
  <c r="C18"/>
  <c r="L14"/>
  <c r="L13"/>
  <c r="G13"/>
  <c r="L12"/>
  <c r="G12"/>
  <c r="L11"/>
  <c r="L10"/>
  <c r="G10"/>
  <c r="L9"/>
  <c r="G9"/>
  <c r="L8"/>
  <c r="G8"/>
  <c r="L7"/>
  <c r="G7"/>
  <c r="L6"/>
  <c r="L18"/>
  <c r="O18" i="17"/>
  <c r="N18"/>
  <c r="K18"/>
  <c r="E18"/>
  <c r="C18"/>
  <c r="L14"/>
  <c r="L13"/>
  <c r="L12"/>
  <c r="G12"/>
  <c r="L11"/>
  <c r="G11"/>
  <c r="L10"/>
  <c r="G10"/>
  <c r="L9"/>
  <c r="G9"/>
  <c r="L8"/>
  <c r="G8"/>
  <c r="G14"/>
  <c r="L7"/>
  <c r="G7"/>
  <c r="L6"/>
  <c r="L18"/>
  <c r="K18" i="16"/>
  <c r="E18"/>
  <c r="C18"/>
  <c r="L14"/>
  <c r="L13"/>
  <c r="L12"/>
  <c r="L11"/>
  <c r="L10"/>
  <c r="L9"/>
  <c r="L8"/>
  <c r="L7"/>
  <c r="L6"/>
  <c r="L18"/>
  <c r="K18" i="15"/>
  <c r="E18"/>
  <c r="C18"/>
  <c r="L14"/>
  <c r="L13"/>
  <c r="L12"/>
  <c r="G12"/>
  <c r="L11"/>
  <c r="G11"/>
  <c r="L10"/>
  <c r="G10"/>
  <c r="L9"/>
  <c r="G9"/>
  <c r="L8"/>
  <c r="G8"/>
  <c r="G14"/>
  <c r="L7"/>
  <c r="G7"/>
  <c r="L6"/>
  <c r="L18"/>
  <c r="K18" i="14"/>
  <c r="E18"/>
  <c r="C18"/>
  <c r="L14"/>
  <c r="L13"/>
  <c r="L12"/>
  <c r="G12"/>
  <c r="L11"/>
  <c r="G11"/>
  <c r="L10"/>
  <c r="G10"/>
  <c r="L9"/>
  <c r="G9"/>
  <c r="L8"/>
  <c r="G8"/>
  <c r="G14"/>
  <c r="L7"/>
  <c r="G7"/>
  <c r="L6"/>
  <c r="L18"/>
  <c r="K18" i="13"/>
  <c r="C18"/>
  <c r="L14"/>
  <c r="L13"/>
  <c r="L12"/>
  <c r="G15"/>
  <c r="L11"/>
  <c r="G11"/>
  <c r="L10"/>
  <c r="G10"/>
  <c r="L9"/>
  <c r="G9"/>
  <c r="L8"/>
  <c r="G8"/>
  <c r="L7"/>
  <c r="G7"/>
  <c r="L6"/>
  <c r="L18"/>
  <c r="K18" i="12"/>
  <c r="E18"/>
  <c r="C18"/>
  <c r="L14"/>
  <c r="L13"/>
  <c r="L12"/>
  <c r="L11"/>
  <c r="L10"/>
  <c r="L9"/>
  <c r="L8"/>
  <c r="L7"/>
  <c r="L6"/>
  <c r="L18"/>
  <c r="K18" i="11"/>
  <c r="E18"/>
  <c r="C18"/>
  <c r="L14"/>
  <c r="L13"/>
  <c r="L12"/>
  <c r="L11"/>
  <c r="L10"/>
  <c r="L9"/>
  <c r="L8"/>
  <c r="L7"/>
  <c r="G7"/>
  <c r="G8"/>
  <c r="G9"/>
  <c r="G10"/>
  <c r="G11"/>
  <c r="G12"/>
  <c r="G13"/>
  <c r="L6"/>
  <c r="L18"/>
  <c r="M6"/>
  <c r="K18" i="10"/>
  <c r="E18"/>
  <c r="C18"/>
  <c r="L15"/>
  <c r="L14"/>
  <c r="L13"/>
  <c r="L12"/>
  <c r="L11"/>
  <c r="L10"/>
  <c r="L9"/>
  <c r="L8"/>
  <c r="L7"/>
  <c r="L6"/>
  <c r="K18" i="9"/>
  <c r="E18"/>
  <c r="C18"/>
  <c r="L14"/>
  <c r="L13"/>
  <c r="L12"/>
  <c r="L11"/>
  <c r="L10"/>
  <c r="L9"/>
  <c r="L8"/>
  <c r="L7"/>
  <c r="M7"/>
  <c r="L6"/>
  <c r="K18" i="8"/>
  <c r="E18"/>
  <c r="C18"/>
  <c r="L14"/>
  <c r="L13"/>
  <c r="L12"/>
  <c r="L11"/>
  <c r="L10"/>
  <c r="L9"/>
  <c r="L8"/>
  <c r="L7"/>
  <c r="G7"/>
  <c r="G8"/>
  <c r="G9"/>
  <c r="G10"/>
  <c r="G11"/>
  <c r="G12"/>
  <c r="G13"/>
  <c r="G14"/>
  <c r="G15"/>
  <c r="L6"/>
  <c r="L18"/>
  <c r="K18" i="7"/>
  <c r="E18"/>
  <c r="C18"/>
  <c r="L14"/>
  <c r="L13"/>
  <c r="L12"/>
  <c r="L11"/>
  <c r="L10"/>
  <c r="L9"/>
  <c r="L8"/>
  <c r="L7"/>
  <c r="L6"/>
  <c r="K18" i="6"/>
  <c r="E18"/>
  <c r="C18"/>
  <c r="L14"/>
  <c r="L13"/>
  <c r="L12"/>
  <c r="L11"/>
  <c r="L10"/>
  <c r="L9"/>
  <c r="L8"/>
  <c r="L7"/>
  <c r="L18"/>
  <c r="K18" i="5"/>
  <c r="C18"/>
  <c r="L14"/>
  <c r="L13"/>
  <c r="L12"/>
  <c r="L11"/>
  <c r="L10"/>
  <c r="L9"/>
  <c r="L8"/>
  <c r="L7"/>
  <c r="I7"/>
  <c r="M7"/>
  <c r="L6"/>
  <c r="L18"/>
  <c r="K18" i="4"/>
  <c r="E18"/>
  <c r="C18"/>
  <c r="L14"/>
  <c r="L13"/>
  <c r="L12"/>
  <c r="L11"/>
  <c r="L10"/>
  <c r="L9"/>
  <c r="L8"/>
  <c r="L7"/>
  <c r="M7"/>
  <c r="L6"/>
  <c r="L18"/>
  <c r="K18" i="3"/>
  <c r="E18"/>
  <c r="L14"/>
  <c r="L13"/>
  <c r="L12"/>
  <c r="L11"/>
  <c r="L10"/>
  <c r="L9"/>
  <c r="L8"/>
  <c r="L7"/>
  <c r="L6"/>
  <c r="L18"/>
  <c r="K18" i="2"/>
  <c r="E18"/>
  <c r="L14"/>
  <c r="L13"/>
  <c r="L12"/>
  <c r="L11"/>
  <c r="L10"/>
  <c r="L9"/>
  <c r="L8"/>
  <c r="L7"/>
  <c r="H10"/>
  <c r="H11"/>
  <c r="H12"/>
  <c r="H13"/>
  <c r="H14"/>
  <c r="H15"/>
  <c r="H16"/>
  <c r="H17"/>
  <c r="L6"/>
  <c r="L18"/>
  <c r="K18" i="1"/>
  <c r="E18"/>
  <c r="C18"/>
  <c r="L14"/>
  <c r="M14"/>
  <c r="L13"/>
  <c r="L12"/>
  <c r="L11"/>
  <c r="L10"/>
  <c r="L9"/>
  <c r="L8"/>
  <c r="L7"/>
  <c r="H10"/>
  <c r="H11"/>
  <c r="H12"/>
  <c r="H13"/>
  <c r="H15"/>
  <c r="I7"/>
  <c r="M7"/>
  <c r="L6"/>
  <c r="G16" i="8"/>
  <c r="G17"/>
  <c r="L18" i="51"/>
  <c r="M17" i="48"/>
  <c r="M7" i="47"/>
  <c r="M7" i="44"/>
  <c r="I8" i="26"/>
  <c r="M8"/>
  <c r="I17" i="25"/>
  <c r="M17"/>
  <c r="L18" i="24"/>
  <c r="L18" i="7"/>
  <c r="L18" i="1"/>
  <c r="M16"/>
  <c r="H16"/>
  <c r="H17"/>
  <c r="M6" i="68"/>
  <c r="G13" i="67"/>
  <c r="G18"/>
  <c r="H10"/>
  <c r="H11"/>
  <c r="H12"/>
  <c r="H13"/>
  <c r="H14"/>
  <c r="M6" i="66"/>
  <c r="I7"/>
  <c r="M6" i="65"/>
  <c r="I7"/>
  <c r="M7"/>
  <c r="I14"/>
  <c r="M14"/>
  <c r="M6" i="64"/>
  <c r="I7"/>
  <c r="M6" i="63"/>
  <c r="I7"/>
  <c r="I14"/>
  <c r="M14"/>
  <c r="M6" i="62"/>
  <c r="I7"/>
  <c r="M7"/>
  <c r="G18" i="61"/>
  <c r="M6"/>
  <c r="I7"/>
  <c r="M7"/>
  <c r="G8"/>
  <c r="G9"/>
  <c r="G10"/>
  <c r="G11"/>
  <c r="G12"/>
  <c r="G13"/>
  <c r="G14"/>
  <c r="M6" i="60"/>
  <c r="I7"/>
  <c r="M7"/>
  <c r="G18" i="59"/>
  <c r="M6"/>
  <c r="I7"/>
  <c r="M7"/>
  <c r="G8"/>
  <c r="G9"/>
  <c r="G10"/>
  <c r="G11"/>
  <c r="G12"/>
  <c r="G13"/>
  <c r="G14"/>
  <c r="G15"/>
  <c r="G17"/>
  <c r="M6" i="57"/>
  <c r="I7"/>
  <c r="M7"/>
  <c r="N6" i="56"/>
  <c r="N7"/>
  <c r="H8"/>
  <c r="H9"/>
  <c r="H10"/>
  <c r="H11"/>
  <c r="H13"/>
  <c r="G9" i="55"/>
  <c r="G10"/>
  <c r="G11"/>
  <c r="G12"/>
  <c r="G13"/>
  <c r="G14"/>
  <c r="G15"/>
  <c r="G16"/>
  <c r="G17"/>
  <c r="I7" i="53"/>
  <c r="M7"/>
  <c r="H10"/>
  <c r="M6" i="52"/>
  <c r="I7"/>
  <c r="G8"/>
  <c r="G9"/>
  <c r="G10"/>
  <c r="G11"/>
  <c r="G12"/>
  <c r="G13"/>
  <c r="G14"/>
  <c r="H10"/>
  <c r="H11"/>
  <c r="H12"/>
  <c r="H13"/>
  <c r="H14"/>
  <c r="H15"/>
  <c r="G8" i="51"/>
  <c r="G18" i="50"/>
  <c r="M6"/>
  <c r="M7"/>
  <c r="G8"/>
  <c r="G9"/>
  <c r="G10"/>
  <c r="G11"/>
  <c r="G12"/>
  <c r="G13"/>
  <c r="H12"/>
  <c r="H13"/>
  <c r="I13"/>
  <c r="I8" i="49"/>
  <c r="M8"/>
  <c r="H10"/>
  <c r="H11"/>
  <c r="H12"/>
  <c r="H13"/>
  <c r="H14"/>
  <c r="H15"/>
  <c r="H16"/>
  <c r="H17"/>
  <c r="G18"/>
  <c r="I7"/>
  <c r="M7"/>
  <c r="G8" i="48"/>
  <c r="G10" i="47"/>
  <c r="G11"/>
  <c r="G12"/>
  <c r="G13"/>
  <c r="G14"/>
  <c r="G15"/>
  <c r="G16"/>
  <c r="G17"/>
  <c r="H10"/>
  <c r="H11"/>
  <c r="H12"/>
  <c r="H13"/>
  <c r="H14"/>
  <c r="H15"/>
  <c r="H16"/>
  <c r="H17"/>
  <c r="M6" i="46"/>
  <c r="I7"/>
  <c r="M7"/>
  <c r="G10"/>
  <c r="G11"/>
  <c r="G12"/>
  <c r="G13"/>
  <c r="G14"/>
  <c r="G15"/>
  <c r="G16"/>
  <c r="G17"/>
  <c r="H10"/>
  <c r="H11"/>
  <c r="H12"/>
  <c r="H13"/>
  <c r="H14"/>
  <c r="H15"/>
  <c r="H16"/>
  <c r="H17"/>
  <c r="M6" i="45"/>
  <c r="I7"/>
  <c r="M7"/>
  <c r="G10"/>
  <c r="G11"/>
  <c r="G12"/>
  <c r="G13"/>
  <c r="G14"/>
  <c r="G15"/>
  <c r="G16"/>
  <c r="G17"/>
  <c r="H10"/>
  <c r="H11"/>
  <c r="H12"/>
  <c r="H13"/>
  <c r="H14"/>
  <c r="H15"/>
  <c r="H16"/>
  <c r="H17"/>
  <c r="H10" i="44"/>
  <c r="H11"/>
  <c r="H12"/>
  <c r="H13"/>
  <c r="H14"/>
  <c r="H15"/>
  <c r="H16"/>
  <c r="H17"/>
  <c r="G14"/>
  <c r="G15"/>
  <c r="G16"/>
  <c r="G17"/>
  <c r="I17"/>
  <c r="M17"/>
  <c r="M6" i="43"/>
  <c r="I7"/>
  <c r="M7"/>
  <c r="G10"/>
  <c r="G11"/>
  <c r="G12"/>
  <c r="G13"/>
  <c r="G14"/>
  <c r="G15"/>
  <c r="G16"/>
  <c r="G17"/>
  <c r="H10"/>
  <c r="H11"/>
  <c r="H12"/>
  <c r="H13"/>
  <c r="H14"/>
  <c r="H15"/>
  <c r="H16"/>
  <c r="H17"/>
  <c r="M6" i="42"/>
  <c r="I7"/>
  <c r="G10"/>
  <c r="G11"/>
  <c r="G12"/>
  <c r="G13"/>
  <c r="G14"/>
  <c r="G15"/>
  <c r="G16"/>
  <c r="H10"/>
  <c r="H11"/>
  <c r="H12"/>
  <c r="H13"/>
  <c r="H14"/>
  <c r="H15"/>
  <c r="H16"/>
  <c r="H17"/>
  <c r="M6" i="41"/>
  <c r="I7"/>
  <c r="M7"/>
  <c r="G10"/>
  <c r="G11"/>
  <c r="G12"/>
  <c r="G13"/>
  <c r="G14"/>
  <c r="G15"/>
  <c r="H10"/>
  <c r="H11"/>
  <c r="H12"/>
  <c r="H13"/>
  <c r="H14"/>
  <c r="H15"/>
  <c r="H16"/>
  <c r="H17"/>
  <c r="M6" i="40"/>
  <c r="I7"/>
  <c r="M7"/>
  <c r="G10"/>
  <c r="G11"/>
  <c r="G12"/>
  <c r="G13"/>
  <c r="G14"/>
  <c r="G15"/>
  <c r="G16"/>
  <c r="H10"/>
  <c r="H11"/>
  <c r="H12"/>
  <c r="H13"/>
  <c r="H14"/>
  <c r="H15"/>
  <c r="H16"/>
  <c r="H17"/>
  <c r="M6" i="39"/>
  <c r="I7"/>
  <c r="M7"/>
  <c r="G10"/>
  <c r="G11"/>
  <c r="G12"/>
  <c r="G13"/>
  <c r="G14"/>
  <c r="G15"/>
  <c r="G16"/>
  <c r="G17"/>
  <c r="H10"/>
  <c r="H11"/>
  <c r="H12"/>
  <c r="H13"/>
  <c r="H14"/>
  <c r="H15"/>
  <c r="H16"/>
  <c r="H17"/>
  <c r="M6" i="38"/>
  <c r="I7"/>
  <c r="H10"/>
  <c r="H11"/>
  <c r="H12"/>
  <c r="H13"/>
  <c r="H14"/>
  <c r="H15"/>
  <c r="H16"/>
  <c r="H17"/>
  <c r="M6" i="37"/>
  <c r="I7"/>
  <c r="H10"/>
  <c r="H11"/>
  <c r="H12"/>
  <c r="H13"/>
  <c r="H14"/>
  <c r="H15"/>
  <c r="H16"/>
  <c r="H17"/>
  <c r="M7" i="36"/>
  <c r="G11"/>
  <c r="G12"/>
  <c r="G13"/>
  <c r="G14"/>
  <c r="G15"/>
  <c r="G17"/>
  <c r="H10"/>
  <c r="H11"/>
  <c r="H12"/>
  <c r="H13"/>
  <c r="H14"/>
  <c r="H15"/>
  <c r="H16"/>
  <c r="H17"/>
  <c r="M6" i="35"/>
  <c r="I7"/>
  <c r="M7"/>
  <c r="H10"/>
  <c r="H11"/>
  <c r="H12"/>
  <c r="H13"/>
  <c r="H14"/>
  <c r="H15"/>
  <c r="H16"/>
  <c r="H17"/>
  <c r="H10" i="34"/>
  <c r="H11"/>
  <c r="H12"/>
  <c r="H13"/>
  <c r="H14"/>
  <c r="H15"/>
  <c r="H16"/>
  <c r="H17"/>
  <c r="I17"/>
  <c r="M17"/>
  <c r="I14"/>
  <c r="M14"/>
  <c r="I9"/>
  <c r="M9"/>
  <c r="I11"/>
  <c r="M11"/>
  <c r="I10"/>
  <c r="M10"/>
  <c r="M6"/>
  <c r="I7"/>
  <c r="M7"/>
  <c r="I12"/>
  <c r="M12"/>
  <c r="M6" i="33"/>
  <c r="I7"/>
  <c r="M7"/>
  <c r="I9"/>
  <c r="M9"/>
  <c r="G8" i="32"/>
  <c r="G9"/>
  <c r="G10"/>
  <c r="G11"/>
  <c r="G13"/>
  <c r="I13"/>
  <c r="I14"/>
  <c r="I12"/>
  <c r="I7" i="31"/>
  <c r="M7"/>
  <c r="G8"/>
  <c r="G9"/>
  <c r="G10"/>
  <c r="G11"/>
  <c r="G12"/>
  <c r="G13"/>
  <c r="H11"/>
  <c r="H12"/>
  <c r="H13"/>
  <c r="M6" i="30"/>
  <c r="H10"/>
  <c r="H11"/>
  <c r="H12"/>
  <c r="H13"/>
  <c r="H14"/>
  <c r="H15"/>
  <c r="H16"/>
  <c r="I7"/>
  <c r="M7"/>
  <c r="M6" i="29"/>
  <c r="I7"/>
  <c r="G10"/>
  <c r="G11"/>
  <c r="G12"/>
  <c r="G13"/>
  <c r="G14"/>
  <c r="G15"/>
  <c r="G16"/>
  <c r="G17"/>
  <c r="H10"/>
  <c r="H11"/>
  <c r="H12"/>
  <c r="H13"/>
  <c r="H14"/>
  <c r="H15"/>
  <c r="H17"/>
  <c r="M6" i="28"/>
  <c r="I7"/>
  <c r="G10"/>
  <c r="G11"/>
  <c r="G12"/>
  <c r="G13"/>
  <c r="H10"/>
  <c r="H11"/>
  <c r="H12"/>
  <c r="H13"/>
  <c r="H10" i="27"/>
  <c r="H11"/>
  <c r="H12"/>
  <c r="H13"/>
  <c r="H14"/>
  <c r="H15"/>
  <c r="H16"/>
  <c r="H17"/>
  <c r="I9"/>
  <c r="M9"/>
  <c r="I8"/>
  <c r="M8"/>
  <c r="I12"/>
  <c r="M12"/>
  <c r="M13"/>
  <c r="G14"/>
  <c r="G18"/>
  <c r="I7"/>
  <c r="M7"/>
  <c r="H10" i="26"/>
  <c r="H11"/>
  <c r="H12"/>
  <c r="H13"/>
  <c r="H14"/>
  <c r="H15"/>
  <c r="H16"/>
  <c r="H17"/>
  <c r="M12"/>
  <c r="M9"/>
  <c r="G18"/>
  <c r="M7"/>
  <c r="I13" i="25"/>
  <c r="M13"/>
  <c r="H11"/>
  <c r="H12"/>
  <c r="H14"/>
  <c r="H16"/>
  <c r="I16"/>
  <c r="M16"/>
  <c r="I9"/>
  <c r="M9"/>
  <c r="I8"/>
  <c r="M8"/>
  <c r="G14"/>
  <c r="G18"/>
  <c r="I7"/>
  <c r="M7"/>
  <c r="I9" i="24"/>
  <c r="M9"/>
  <c r="I8"/>
  <c r="M8"/>
  <c r="I10"/>
  <c r="M10"/>
  <c r="G14"/>
  <c r="G18"/>
  <c r="M6" i="23"/>
  <c r="M7"/>
  <c r="G13"/>
  <c r="G18"/>
  <c r="H10"/>
  <c r="H11"/>
  <c r="H12"/>
  <c r="H13"/>
  <c r="H14"/>
  <c r="M6" i="22"/>
  <c r="I7"/>
  <c r="G13"/>
  <c r="G18"/>
  <c r="H10"/>
  <c r="H11"/>
  <c r="H12"/>
  <c r="H13"/>
  <c r="H14"/>
  <c r="M6" i="21"/>
  <c r="I7"/>
  <c r="M7"/>
  <c r="G12"/>
  <c r="G14"/>
  <c r="H10"/>
  <c r="H11"/>
  <c r="H12"/>
  <c r="H13"/>
  <c r="H14"/>
  <c r="H15"/>
  <c r="H16"/>
  <c r="H17"/>
  <c r="I13"/>
  <c r="M6" i="20"/>
  <c r="I7"/>
  <c r="M7"/>
  <c r="G13"/>
  <c r="H10"/>
  <c r="H11"/>
  <c r="H12"/>
  <c r="H13"/>
  <c r="M6" i="19"/>
  <c r="G13"/>
  <c r="G18"/>
  <c r="H10"/>
  <c r="H11"/>
  <c r="H12"/>
  <c r="H13"/>
  <c r="H14"/>
  <c r="M6" i="18"/>
  <c r="I7"/>
  <c r="G11"/>
  <c r="G18"/>
  <c r="G14"/>
  <c r="H10"/>
  <c r="H11"/>
  <c r="H12"/>
  <c r="H13"/>
  <c r="H14"/>
  <c r="H15"/>
  <c r="H16"/>
  <c r="H17"/>
  <c r="I17"/>
  <c r="M17"/>
  <c r="I13"/>
  <c r="M13"/>
  <c r="M6" i="17"/>
  <c r="I7"/>
  <c r="M7"/>
  <c r="G13"/>
  <c r="G18"/>
  <c r="H10"/>
  <c r="H11"/>
  <c r="H12"/>
  <c r="H13"/>
  <c r="H15"/>
  <c r="I15"/>
  <c r="M15"/>
  <c r="M6" i="16"/>
  <c r="I7"/>
  <c r="M7"/>
  <c r="H10"/>
  <c r="H11"/>
  <c r="M6" i="15"/>
  <c r="I7"/>
  <c r="G13"/>
  <c r="G18"/>
  <c r="H10"/>
  <c r="H11"/>
  <c r="H12"/>
  <c r="H13"/>
  <c r="M6" i="14"/>
  <c r="G13"/>
  <c r="G18"/>
  <c r="H10"/>
  <c r="M6" i="13"/>
  <c r="I7"/>
  <c r="M7"/>
  <c r="G16"/>
  <c r="G18"/>
  <c r="I11"/>
  <c r="H10" i="12"/>
  <c r="H11"/>
  <c r="M6"/>
  <c r="M7"/>
  <c r="I8" i="11"/>
  <c r="M8"/>
  <c r="H10"/>
  <c r="H11"/>
  <c r="H12"/>
  <c r="H13"/>
  <c r="H14"/>
  <c r="H15"/>
  <c r="H16"/>
  <c r="H17"/>
  <c r="I7"/>
  <c r="M7"/>
  <c r="G18"/>
  <c r="H10" i="10"/>
  <c r="H11"/>
  <c r="H12"/>
  <c r="H13"/>
  <c r="H14"/>
  <c r="H15"/>
  <c r="H16"/>
  <c r="H17"/>
  <c r="M6"/>
  <c r="I7"/>
  <c r="M7"/>
  <c r="G10"/>
  <c r="G11"/>
  <c r="G12"/>
  <c r="G13"/>
  <c r="G14"/>
  <c r="G15"/>
  <c r="H10" i="9"/>
  <c r="H11"/>
  <c r="H12"/>
  <c r="H13"/>
  <c r="H14"/>
  <c r="H15"/>
  <c r="H16"/>
  <c r="H17"/>
  <c r="M6"/>
  <c r="G10"/>
  <c r="G11"/>
  <c r="G12"/>
  <c r="G14"/>
  <c r="G16"/>
  <c r="I8" i="8"/>
  <c r="M8"/>
  <c r="H10"/>
  <c r="H11"/>
  <c r="H12"/>
  <c r="H13"/>
  <c r="H14"/>
  <c r="H15"/>
  <c r="H16"/>
  <c r="H17"/>
  <c r="M6"/>
  <c r="I7"/>
  <c r="M7"/>
  <c r="G18"/>
  <c r="H10" i="7"/>
  <c r="H11"/>
  <c r="H12"/>
  <c r="H14"/>
  <c r="H16"/>
  <c r="M6"/>
  <c r="I7"/>
  <c r="G10"/>
  <c r="G11"/>
  <c r="G12"/>
  <c r="G13"/>
  <c r="H10" i="6"/>
  <c r="H11"/>
  <c r="H12"/>
  <c r="H13"/>
  <c r="H14"/>
  <c r="H15"/>
  <c r="H16"/>
  <c r="H17"/>
  <c r="M6"/>
  <c r="I7"/>
  <c r="G10"/>
  <c r="G11"/>
  <c r="G12"/>
  <c r="G13"/>
  <c r="G14"/>
  <c r="G15"/>
  <c r="G16"/>
  <c r="G17"/>
  <c r="H10" i="5"/>
  <c r="H11"/>
  <c r="H12"/>
  <c r="H13"/>
  <c r="H14"/>
  <c r="H15"/>
  <c r="H16"/>
  <c r="H17"/>
  <c r="M6"/>
  <c r="G10"/>
  <c r="G11"/>
  <c r="G12"/>
  <c r="G13"/>
  <c r="G14"/>
  <c r="G15"/>
  <c r="G16"/>
  <c r="G17"/>
  <c r="I17"/>
  <c r="H10" i="4"/>
  <c r="H11"/>
  <c r="H12"/>
  <c r="H13"/>
  <c r="H14"/>
  <c r="H15"/>
  <c r="H16"/>
  <c r="H17"/>
  <c r="M6"/>
  <c r="G10"/>
  <c r="G11"/>
  <c r="G12"/>
  <c r="G13"/>
  <c r="M8" i="3"/>
  <c r="H10"/>
  <c r="H11"/>
  <c r="H12"/>
  <c r="H13"/>
  <c r="H14"/>
  <c r="H15"/>
  <c r="H16"/>
  <c r="H17"/>
  <c r="M6"/>
  <c r="G11"/>
  <c r="G12"/>
  <c r="G13"/>
  <c r="G14"/>
  <c r="G15"/>
  <c r="G16"/>
  <c r="G17"/>
  <c r="G10" i="2"/>
  <c r="I9"/>
  <c r="M9"/>
  <c r="M6"/>
  <c r="I8"/>
  <c r="M8"/>
  <c r="I7"/>
  <c r="M7"/>
  <c r="G8" i="1"/>
  <c r="G9"/>
  <c r="G10"/>
  <c r="G11"/>
  <c r="G12"/>
  <c r="G13"/>
  <c r="I14" i="67"/>
  <c r="H15"/>
  <c r="M7" i="63"/>
  <c r="H16" i="52"/>
  <c r="I15"/>
  <c r="M15"/>
  <c r="I14"/>
  <c r="M14"/>
  <c r="I11"/>
  <c r="M11"/>
  <c r="I8" i="50"/>
  <c r="I8" i="47"/>
  <c r="M8"/>
  <c r="G18" i="45"/>
  <c r="I9" i="44"/>
  <c r="M9"/>
  <c r="I13"/>
  <c r="M13"/>
  <c r="I15"/>
  <c r="M15"/>
  <c r="G17" i="42"/>
  <c r="I16"/>
  <c r="M16"/>
  <c r="I15" i="41"/>
  <c r="M15"/>
  <c r="G16"/>
  <c r="G17"/>
  <c r="I17"/>
  <c r="M7" i="38"/>
  <c r="M7" i="37"/>
  <c r="I8" i="36"/>
  <c r="I13" i="34"/>
  <c r="M13"/>
  <c r="I16"/>
  <c r="M16"/>
  <c r="I15"/>
  <c r="M15"/>
  <c r="G16" i="28"/>
  <c r="G14"/>
  <c r="M7"/>
  <c r="I14" i="23"/>
  <c r="M14"/>
  <c r="H15"/>
  <c r="I14" i="22"/>
  <c r="M14"/>
  <c r="H15"/>
  <c r="H16" i="20"/>
  <c r="H14"/>
  <c r="H15"/>
  <c r="I15"/>
  <c r="M15"/>
  <c r="M14" i="19"/>
  <c r="H15"/>
  <c r="M7"/>
  <c r="I14" i="18"/>
  <c r="M14"/>
  <c r="I8"/>
  <c r="M8"/>
  <c r="I12"/>
  <c r="M12"/>
  <c r="I9"/>
  <c r="M9"/>
  <c r="I15"/>
  <c r="M15"/>
  <c r="I16"/>
  <c r="M16"/>
  <c r="M7"/>
  <c r="I9" i="16"/>
  <c r="M9"/>
  <c r="H16" i="15"/>
  <c r="H14"/>
  <c r="I10" i="13"/>
  <c r="I15" i="10"/>
  <c r="G16"/>
  <c r="G17"/>
  <c r="M8" i="9"/>
  <c r="G17" i="7"/>
  <c r="G14"/>
  <c r="G15"/>
  <c r="G16"/>
  <c r="I15" i="5"/>
  <c r="I16"/>
  <c r="G16" i="4"/>
  <c r="I16"/>
  <c r="M16"/>
  <c r="G14"/>
  <c r="G16" i="1"/>
  <c r="G14"/>
  <c r="G15"/>
  <c r="M7" i="29"/>
  <c r="M7" i="15"/>
  <c r="M7" i="7"/>
  <c r="M7" i="3"/>
  <c r="M7" i="22"/>
  <c r="M7" i="42"/>
  <c r="M7" i="52"/>
  <c r="I8" i="21"/>
  <c r="M8"/>
  <c r="I9"/>
  <c r="I12"/>
  <c r="I14" i="17"/>
  <c r="M14"/>
  <c r="H16"/>
  <c r="M7" i="64"/>
  <c r="I8" i="67"/>
  <c r="M8"/>
  <c r="I9"/>
  <c r="I12"/>
  <c r="I13"/>
  <c r="I11"/>
  <c r="I10"/>
  <c r="I11" i="66"/>
  <c r="I13"/>
  <c r="I8"/>
  <c r="M8"/>
  <c r="I12"/>
  <c r="I10"/>
  <c r="I9"/>
  <c r="I11" i="65"/>
  <c r="M11"/>
  <c r="I9"/>
  <c r="M9"/>
  <c r="I13"/>
  <c r="M13"/>
  <c r="I8"/>
  <c r="I12"/>
  <c r="M12"/>
  <c r="I10"/>
  <c r="M10"/>
  <c r="I8" i="64"/>
  <c r="I11" i="63"/>
  <c r="M11"/>
  <c r="I9"/>
  <c r="M9"/>
  <c r="I13"/>
  <c r="M13"/>
  <c r="I8"/>
  <c r="I12"/>
  <c r="M12"/>
  <c r="I10"/>
  <c r="M10"/>
  <c r="I8" i="62"/>
  <c r="M8"/>
  <c r="I8" i="61"/>
  <c r="M8"/>
  <c r="I8" i="60"/>
  <c r="M8"/>
  <c r="I8" i="59"/>
  <c r="M8"/>
  <c r="I8" i="58"/>
  <c r="I8" i="57"/>
  <c r="M8"/>
  <c r="N8" i="56"/>
  <c r="H18"/>
  <c r="G18" i="55"/>
  <c r="H11" i="53"/>
  <c r="H12"/>
  <c r="H13"/>
  <c r="H14"/>
  <c r="H15"/>
  <c r="H16"/>
  <c r="H17"/>
  <c r="G10"/>
  <c r="I9"/>
  <c r="M9"/>
  <c r="I8"/>
  <c r="I9" i="52"/>
  <c r="M9"/>
  <c r="I13"/>
  <c r="M13"/>
  <c r="I8"/>
  <c r="M8"/>
  <c r="I12"/>
  <c r="M12"/>
  <c r="I10"/>
  <c r="M10"/>
  <c r="G9" i="51"/>
  <c r="I8"/>
  <c r="M8"/>
  <c r="I9" i="50"/>
  <c r="M8"/>
  <c r="I9" i="49"/>
  <c r="B10"/>
  <c r="I8" i="48"/>
  <c r="G9"/>
  <c r="I9" i="47"/>
  <c r="M9"/>
  <c r="I8" i="46"/>
  <c r="M8"/>
  <c r="I8" i="45"/>
  <c r="M8"/>
  <c r="B10" i="44"/>
  <c r="I10"/>
  <c r="M10"/>
  <c r="I8" i="43"/>
  <c r="M8"/>
  <c r="I8" i="42"/>
  <c r="M8"/>
  <c r="I8" i="41"/>
  <c r="M8"/>
  <c r="I8" i="40"/>
  <c r="M8"/>
  <c r="I8" i="39"/>
  <c r="M8"/>
  <c r="M8" i="38"/>
  <c r="I8" i="37"/>
  <c r="M8"/>
  <c r="I9" i="36"/>
  <c r="M8"/>
  <c r="I8" i="35"/>
  <c r="M8"/>
  <c r="G18" i="34"/>
  <c r="I8" i="33"/>
  <c r="M8"/>
  <c r="H11"/>
  <c r="H10"/>
  <c r="I10"/>
  <c r="M10"/>
  <c r="I12" i="31"/>
  <c r="M12"/>
  <c r="I11"/>
  <c r="M11"/>
  <c r="I9"/>
  <c r="M9"/>
  <c r="I8"/>
  <c r="M8"/>
  <c r="G18"/>
  <c r="I10"/>
  <c r="M10"/>
  <c r="I8" i="30"/>
  <c r="M8"/>
  <c r="I8" i="29"/>
  <c r="M8"/>
  <c r="B10" i="28"/>
  <c r="I9"/>
  <c r="M9"/>
  <c r="I8"/>
  <c r="M8"/>
  <c r="I10" i="27"/>
  <c r="I11"/>
  <c r="M11"/>
  <c r="M11" i="26"/>
  <c r="I10"/>
  <c r="M10"/>
  <c r="I14" i="25"/>
  <c r="M14"/>
  <c r="I10"/>
  <c r="I12"/>
  <c r="M12"/>
  <c r="I11"/>
  <c r="M11"/>
  <c r="H12" i="24"/>
  <c r="H11"/>
  <c r="I11"/>
  <c r="I8" i="23"/>
  <c r="I10"/>
  <c r="M10"/>
  <c r="I9"/>
  <c r="M9"/>
  <c r="M13"/>
  <c r="I12"/>
  <c r="M12"/>
  <c r="I11"/>
  <c r="M11"/>
  <c r="I8" i="22"/>
  <c r="I10"/>
  <c r="M10"/>
  <c r="I9"/>
  <c r="M9"/>
  <c r="I13"/>
  <c r="M13"/>
  <c r="I12"/>
  <c r="M12"/>
  <c r="I11"/>
  <c r="M11"/>
  <c r="I11" i="21"/>
  <c r="I10"/>
  <c r="I8" i="20"/>
  <c r="M8"/>
  <c r="I10"/>
  <c r="M10"/>
  <c r="I11"/>
  <c r="M11"/>
  <c r="I13"/>
  <c r="M13"/>
  <c r="I12"/>
  <c r="M12"/>
  <c r="I9"/>
  <c r="M9"/>
  <c r="I13" i="19"/>
  <c r="M13"/>
  <c r="I11"/>
  <c r="M11"/>
  <c r="I10"/>
  <c r="M10"/>
  <c r="I8"/>
  <c r="M8"/>
  <c r="I9"/>
  <c r="M9"/>
  <c r="I12"/>
  <c r="M12"/>
  <c r="I10" i="18"/>
  <c r="M10"/>
  <c r="I11"/>
  <c r="M11"/>
  <c r="I8" i="17"/>
  <c r="M8"/>
  <c r="I12"/>
  <c r="M12"/>
  <c r="I9"/>
  <c r="M9"/>
  <c r="I13"/>
  <c r="M13"/>
  <c r="I11"/>
  <c r="M11"/>
  <c r="I10"/>
  <c r="M10"/>
  <c r="H13" i="16"/>
  <c r="H12"/>
  <c r="H14"/>
  <c r="I8"/>
  <c r="M8"/>
  <c r="I10"/>
  <c r="M10"/>
  <c r="I11"/>
  <c r="M11"/>
  <c r="I8" i="15"/>
  <c r="I9"/>
  <c r="M9"/>
  <c r="I10"/>
  <c r="M10"/>
  <c r="I13"/>
  <c r="M13"/>
  <c r="I11"/>
  <c r="M11"/>
  <c r="I12"/>
  <c r="M12"/>
  <c r="H13" i="14"/>
  <c r="H15"/>
  <c r="I15"/>
  <c r="M15"/>
  <c r="H12"/>
  <c r="I10"/>
  <c r="M10"/>
  <c r="I9"/>
  <c r="M9"/>
  <c r="I13"/>
  <c r="M13"/>
  <c r="I11"/>
  <c r="M11"/>
  <c r="H15" i="13"/>
  <c r="H17"/>
  <c r="I8"/>
  <c r="M8"/>
  <c r="I9"/>
  <c r="H13" i="12"/>
  <c r="H15"/>
  <c r="H17"/>
  <c r="H12"/>
  <c r="I9" i="11"/>
  <c r="B10"/>
  <c r="I13" i="10"/>
  <c r="I10"/>
  <c r="I8"/>
  <c r="I14"/>
  <c r="I12"/>
  <c r="I11"/>
  <c r="I9"/>
  <c r="B10" i="9"/>
  <c r="I9" i="8"/>
  <c r="B10"/>
  <c r="I8" i="7"/>
  <c r="M8"/>
  <c r="G18"/>
  <c r="I8" i="6"/>
  <c r="I13" i="5"/>
  <c r="I11"/>
  <c r="I9"/>
  <c r="I14"/>
  <c r="I12"/>
  <c r="I10"/>
  <c r="I8"/>
  <c r="I13" i="4"/>
  <c r="M13"/>
  <c r="I11"/>
  <c r="M11"/>
  <c r="I9"/>
  <c r="M9"/>
  <c r="I14"/>
  <c r="M14"/>
  <c r="I12"/>
  <c r="M12"/>
  <c r="I10"/>
  <c r="M10"/>
  <c r="I8"/>
  <c r="M9" i="3"/>
  <c r="G11" i="2"/>
  <c r="I10"/>
  <c r="M10"/>
  <c r="B10" i="1"/>
  <c r="I9"/>
  <c r="M9"/>
  <c r="I8"/>
  <c r="M8"/>
  <c r="G18"/>
  <c r="H16" i="67"/>
  <c r="I15"/>
  <c r="I14" i="66"/>
  <c r="H17" i="52"/>
  <c r="I17"/>
  <c r="M17"/>
  <c r="I16"/>
  <c r="M16"/>
  <c r="G17" i="28"/>
  <c r="G15"/>
  <c r="H16" i="23"/>
  <c r="I15"/>
  <c r="M15"/>
  <c r="H16" i="22"/>
  <c r="I15"/>
  <c r="M15"/>
  <c r="I14" i="20"/>
  <c r="M14"/>
  <c r="H17"/>
  <c r="I17"/>
  <c r="M17"/>
  <c r="I16"/>
  <c r="M16"/>
  <c r="H16" i="19"/>
  <c r="I15"/>
  <c r="M15"/>
  <c r="M18" i="18"/>
  <c r="H17" i="16"/>
  <c r="H15"/>
  <c r="H17" i="15"/>
  <c r="I17"/>
  <c r="M17"/>
  <c r="H15"/>
  <c r="I15"/>
  <c r="M15"/>
  <c r="I14"/>
  <c r="M14"/>
  <c r="I16"/>
  <c r="M16"/>
  <c r="H17" i="17"/>
  <c r="I17"/>
  <c r="M17"/>
  <c r="I16"/>
  <c r="M16"/>
  <c r="G17" i="4"/>
  <c r="G15"/>
  <c r="I15"/>
  <c r="M15"/>
  <c r="M8" i="65"/>
  <c r="M8" i="64"/>
  <c r="I9"/>
  <c r="M9"/>
  <c r="M8" i="63"/>
  <c r="M18"/>
  <c r="I9" i="62"/>
  <c r="M9"/>
  <c r="I9" i="61"/>
  <c r="I9" i="60"/>
  <c r="I9" i="59"/>
  <c r="I9" i="58"/>
  <c r="M9"/>
  <c r="G10"/>
  <c r="M8"/>
  <c r="I9" i="57"/>
  <c r="M9"/>
  <c r="N9" i="56"/>
  <c r="M8" i="53"/>
  <c r="I10"/>
  <c r="M10"/>
  <c r="G11"/>
  <c r="I9" i="51"/>
  <c r="M9"/>
  <c r="G10"/>
  <c r="B10" i="50"/>
  <c r="I10"/>
  <c r="M9"/>
  <c r="I10" i="49"/>
  <c r="M10"/>
  <c r="B11"/>
  <c r="M9"/>
  <c r="I9" i="48"/>
  <c r="G10"/>
  <c r="M8"/>
  <c r="B10" i="47"/>
  <c r="I10"/>
  <c r="M10"/>
  <c r="B10" i="46"/>
  <c r="I9"/>
  <c r="B10" i="45"/>
  <c r="I9"/>
  <c r="B11" i="44"/>
  <c r="I11"/>
  <c r="M11"/>
  <c r="B10" i="43"/>
  <c r="I9"/>
  <c r="B10" i="42"/>
  <c r="I9"/>
  <c r="I9" i="41"/>
  <c r="M9"/>
  <c r="B10" i="40"/>
  <c r="I9"/>
  <c r="B10" i="39"/>
  <c r="I9"/>
  <c r="B10" i="38"/>
  <c r="B10" i="37"/>
  <c r="I9"/>
  <c r="M9"/>
  <c r="B10" i="36"/>
  <c r="I10"/>
  <c r="M9"/>
  <c r="B10" i="35"/>
  <c r="I9"/>
  <c r="M9"/>
  <c r="H12" i="33"/>
  <c r="I11"/>
  <c r="M11"/>
  <c r="I9" i="30"/>
  <c r="M9"/>
  <c r="B10"/>
  <c r="B10" i="29"/>
  <c r="I9"/>
  <c r="B11" i="28"/>
  <c r="I10"/>
  <c r="M10"/>
  <c r="M10" i="27"/>
  <c r="M10" i="25"/>
  <c r="M18"/>
  <c r="H13" i="24"/>
  <c r="I12"/>
  <c r="M12"/>
  <c r="M11"/>
  <c r="M8" i="23"/>
  <c r="M8" i="22"/>
  <c r="H16" i="16"/>
  <c r="I12"/>
  <c r="M12"/>
  <c r="M8" i="15"/>
  <c r="M18"/>
  <c r="H17" i="14"/>
  <c r="I17"/>
  <c r="M17"/>
  <c r="I12"/>
  <c r="M12"/>
  <c r="H14" i="13"/>
  <c r="I12"/>
  <c r="H14" i="12"/>
  <c r="H16"/>
  <c r="I10" i="11"/>
  <c r="M10"/>
  <c r="B11"/>
  <c r="M9"/>
  <c r="M8" i="10"/>
  <c r="B11" i="9"/>
  <c r="I10" i="8"/>
  <c r="B11"/>
  <c r="I9" i="7"/>
  <c r="B10"/>
  <c r="M8" i="6"/>
  <c r="I9"/>
  <c r="B10"/>
  <c r="M8" i="5"/>
  <c r="M8" i="4"/>
  <c r="I11" i="2"/>
  <c r="G12"/>
  <c r="I10" i="1"/>
  <c r="M10"/>
  <c r="B11"/>
  <c r="H17" i="67"/>
  <c r="I17"/>
  <c r="I16"/>
  <c r="M9" i="48"/>
  <c r="H17" i="23"/>
  <c r="I17"/>
  <c r="M17"/>
  <c r="I16"/>
  <c r="M16"/>
  <c r="H17" i="22"/>
  <c r="I17"/>
  <c r="M17"/>
  <c r="I16"/>
  <c r="M16"/>
  <c r="M18"/>
  <c r="H17" i="19"/>
  <c r="I17"/>
  <c r="M17"/>
  <c r="I16"/>
  <c r="H16" i="13"/>
  <c r="I10" i="64"/>
  <c r="M10"/>
  <c r="I10" i="62"/>
  <c r="M10"/>
  <c r="M9" i="61"/>
  <c r="I10"/>
  <c r="M10"/>
  <c r="M9" i="60"/>
  <c r="I10"/>
  <c r="M10"/>
  <c r="M9" i="59"/>
  <c r="I10"/>
  <c r="M10"/>
  <c r="I10" i="58"/>
  <c r="G11"/>
  <c r="I10" i="57"/>
  <c r="M10"/>
  <c r="N10" i="56"/>
  <c r="G12" i="53"/>
  <c r="I11"/>
  <c r="G18"/>
  <c r="G11" i="51"/>
  <c r="I10"/>
  <c r="M10"/>
  <c r="B11" i="50"/>
  <c r="I11"/>
  <c r="I11" i="49"/>
  <c r="B12"/>
  <c r="I10" i="48"/>
  <c r="G11"/>
  <c r="B11" i="47"/>
  <c r="I11"/>
  <c r="M11"/>
  <c r="M9" i="46"/>
  <c r="B11"/>
  <c r="I10"/>
  <c r="M10"/>
  <c r="M9" i="45"/>
  <c r="B11"/>
  <c r="I10"/>
  <c r="M10"/>
  <c r="B12" i="44"/>
  <c r="I12"/>
  <c r="M12"/>
  <c r="M9" i="43"/>
  <c r="B11"/>
  <c r="I10"/>
  <c r="M10"/>
  <c r="M9" i="42"/>
  <c r="B11"/>
  <c r="I10"/>
  <c r="M10"/>
  <c r="I10" i="41"/>
  <c r="M10"/>
  <c r="M9" i="40"/>
  <c r="B11"/>
  <c r="I10"/>
  <c r="M10"/>
  <c r="M9" i="39"/>
  <c r="B11"/>
  <c r="I10"/>
  <c r="M10"/>
  <c r="B11" i="38"/>
  <c r="M10"/>
  <c r="M9"/>
  <c r="B11" i="37"/>
  <c r="I10"/>
  <c r="M10"/>
  <c r="B11" i="36"/>
  <c r="I11"/>
  <c r="M10"/>
  <c r="B11" i="35"/>
  <c r="I10"/>
  <c r="M10"/>
  <c r="H13" i="33"/>
  <c r="I12"/>
  <c r="B11" i="30"/>
  <c r="I10"/>
  <c r="M10"/>
  <c r="M9" i="29"/>
  <c r="B11"/>
  <c r="I10"/>
  <c r="M10"/>
  <c r="B12" i="28"/>
  <c r="I11"/>
  <c r="M11"/>
  <c r="H14" i="24"/>
  <c r="H15"/>
  <c r="I13"/>
  <c r="I14" i="14"/>
  <c r="I17" i="13"/>
  <c r="I11" i="11"/>
  <c r="B12"/>
  <c r="B12" i="9"/>
  <c r="B12" i="8"/>
  <c r="I11"/>
  <c r="I10" i="7"/>
  <c r="B11"/>
  <c r="I10" i="6"/>
  <c r="B11"/>
  <c r="M10" i="3"/>
  <c r="M11"/>
  <c r="M11" i="2"/>
  <c r="G13"/>
  <c r="I12"/>
  <c r="M12"/>
  <c r="I11" i="1"/>
  <c r="M11"/>
  <c r="B12"/>
  <c r="H16" i="24"/>
  <c r="I15"/>
  <c r="M15"/>
  <c r="M16" i="19"/>
  <c r="M18"/>
  <c r="I18"/>
  <c r="I11" i="64"/>
  <c r="I11" i="62"/>
  <c r="M11"/>
  <c r="I11" i="61"/>
  <c r="M11"/>
  <c r="I11" i="60"/>
  <c r="M11"/>
  <c r="I11" i="59"/>
  <c r="M11"/>
  <c r="I11" i="58"/>
  <c r="M11"/>
  <c r="G12"/>
  <c r="M10"/>
  <c r="I11" i="57"/>
  <c r="M11"/>
  <c r="N11" i="56"/>
  <c r="M11" i="53"/>
  <c r="I12"/>
  <c r="M12"/>
  <c r="G13"/>
  <c r="I11" i="51"/>
  <c r="M11"/>
  <c r="G12"/>
  <c r="B12" i="50"/>
  <c r="B14"/>
  <c r="M11"/>
  <c r="M10"/>
  <c r="I12" i="49"/>
  <c r="M12"/>
  <c r="B13"/>
  <c r="B14"/>
  <c r="B15"/>
  <c r="B16"/>
  <c r="B17"/>
  <c r="M11"/>
  <c r="I11" i="48"/>
  <c r="M11"/>
  <c r="G12"/>
  <c r="M10"/>
  <c r="B12" i="47"/>
  <c r="I12"/>
  <c r="M12"/>
  <c r="B12" i="46"/>
  <c r="I11"/>
  <c r="M11"/>
  <c r="B12" i="45"/>
  <c r="I11"/>
  <c r="M11"/>
  <c r="B14" i="44"/>
  <c r="B12" i="43"/>
  <c r="I11"/>
  <c r="M11"/>
  <c r="B12" i="42"/>
  <c r="I11"/>
  <c r="M11"/>
  <c r="I11" i="41"/>
  <c r="M11"/>
  <c r="B12" i="40"/>
  <c r="I11"/>
  <c r="M11"/>
  <c r="B12" i="39"/>
  <c r="I11"/>
  <c r="M11"/>
  <c r="B12" i="38"/>
  <c r="M11"/>
  <c r="B12" i="37"/>
  <c r="I11"/>
  <c r="M11"/>
  <c r="B12" i="36"/>
  <c r="I12"/>
  <c r="M11"/>
  <c r="B12" i="35"/>
  <c r="I11"/>
  <c r="M11"/>
  <c r="M12" i="33"/>
  <c r="H14"/>
  <c r="I13"/>
  <c r="M13"/>
  <c r="I11" i="30"/>
  <c r="M11"/>
  <c r="B12"/>
  <c r="B12" i="29"/>
  <c r="I11"/>
  <c r="M11"/>
  <c r="B13" i="28"/>
  <c r="I12"/>
  <c r="M12"/>
  <c r="M13" i="24"/>
  <c r="M14"/>
  <c r="M14" i="14"/>
  <c r="M18"/>
  <c r="B13" i="12"/>
  <c r="I12" i="11"/>
  <c r="M12"/>
  <c r="B13"/>
  <c r="B14"/>
  <c r="M11"/>
  <c r="B13" i="9"/>
  <c r="I12" i="8"/>
  <c r="B13"/>
  <c r="B12" i="7"/>
  <c r="I11"/>
  <c r="I11" i="6"/>
  <c r="B12"/>
  <c r="M12" i="3"/>
  <c r="I13" i="2"/>
  <c r="M13"/>
  <c r="G14"/>
  <c r="B13" i="1"/>
  <c r="I12"/>
  <c r="M12"/>
  <c r="I14" i="44"/>
  <c r="M14"/>
  <c r="B16"/>
  <c r="I16"/>
  <c r="M16"/>
  <c r="M14" i="33"/>
  <c r="H15"/>
  <c r="H17" i="24"/>
  <c r="I17"/>
  <c r="M17"/>
  <c r="I16"/>
  <c r="M16"/>
  <c r="B17" i="11"/>
  <c r="I17"/>
  <c r="M17"/>
  <c r="B15"/>
  <c r="I15"/>
  <c r="M15"/>
  <c r="I14" i="2"/>
  <c r="M14"/>
  <c r="G15"/>
  <c r="B17" i="50"/>
  <c r="I17"/>
  <c r="M17"/>
  <c r="I14"/>
  <c r="M14"/>
  <c r="B15"/>
  <c r="I15"/>
  <c r="M15"/>
  <c r="I12"/>
  <c r="I12" i="64"/>
  <c r="M12"/>
  <c r="M11"/>
  <c r="I12" i="62"/>
  <c r="M12"/>
  <c r="I12" i="61"/>
  <c r="M12"/>
  <c r="I12" i="60"/>
  <c r="M12"/>
  <c r="I12" i="59"/>
  <c r="M12"/>
  <c r="I12" i="58"/>
  <c r="G13"/>
  <c r="I12" i="57"/>
  <c r="G14" i="53"/>
  <c r="I13"/>
  <c r="G13" i="51"/>
  <c r="I12"/>
  <c r="M12"/>
  <c r="M18"/>
  <c r="I12" i="48"/>
  <c r="G13"/>
  <c r="B13" i="47"/>
  <c r="B13" i="46"/>
  <c r="B14"/>
  <c r="B15"/>
  <c r="B16"/>
  <c r="B17"/>
  <c r="I12"/>
  <c r="B13" i="45"/>
  <c r="I12"/>
  <c r="M12"/>
  <c r="B13" i="43"/>
  <c r="I12"/>
  <c r="M12"/>
  <c r="B13" i="42"/>
  <c r="I12"/>
  <c r="M12"/>
  <c r="I12" i="41"/>
  <c r="M12"/>
  <c r="B13" i="40"/>
  <c r="I12"/>
  <c r="M12"/>
  <c r="B13" i="39"/>
  <c r="I12"/>
  <c r="M12"/>
  <c r="B13" i="38"/>
  <c r="M12"/>
  <c r="B13" i="37"/>
  <c r="I12"/>
  <c r="M12"/>
  <c r="B13" i="36"/>
  <c r="B13" i="35"/>
  <c r="I12"/>
  <c r="M12"/>
  <c r="B13" i="30"/>
  <c r="B14"/>
  <c r="B15"/>
  <c r="B16"/>
  <c r="B17"/>
  <c r="I12"/>
  <c r="B13" i="29"/>
  <c r="I12"/>
  <c r="M12"/>
  <c r="B14" i="28"/>
  <c r="I13"/>
  <c r="M13"/>
  <c r="B14" i="12"/>
  <c r="B15"/>
  <c r="B16"/>
  <c r="B17"/>
  <c r="I13" i="11"/>
  <c r="M13"/>
  <c r="B16"/>
  <c r="I16"/>
  <c r="M16"/>
  <c r="B14" i="9"/>
  <c r="B15"/>
  <c r="B14" i="8"/>
  <c r="I13"/>
  <c r="I12" i="7"/>
  <c r="B13"/>
  <c r="B14"/>
  <c r="I12" i="6"/>
  <c r="B13"/>
  <c r="M15" i="3"/>
  <c r="M13"/>
  <c r="B14" i="1"/>
  <c r="B15"/>
  <c r="B16"/>
  <c r="B17"/>
  <c r="I13"/>
  <c r="M13"/>
  <c r="I14" i="53"/>
  <c r="M14"/>
  <c r="G15"/>
  <c r="B14" i="47"/>
  <c r="I13"/>
  <c r="M13"/>
  <c r="B14" i="36"/>
  <c r="B15"/>
  <c r="B16"/>
  <c r="B17"/>
  <c r="I13"/>
  <c r="H16" i="33"/>
  <c r="I15"/>
  <c r="M15"/>
  <c r="I14" i="28"/>
  <c r="B15"/>
  <c r="B16" i="9"/>
  <c r="I14" i="8"/>
  <c r="B15"/>
  <c r="B17" i="7"/>
  <c r="I17"/>
  <c r="B15"/>
  <c r="I15"/>
  <c r="I15" i="2"/>
  <c r="M15"/>
  <c r="G16"/>
  <c r="I13" i="64"/>
  <c r="M13"/>
  <c r="I13" i="62"/>
  <c r="M13"/>
  <c r="I13" i="61"/>
  <c r="M13"/>
  <c r="I13" i="60"/>
  <c r="M13"/>
  <c r="I13" i="59"/>
  <c r="M13"/>
  <c r="I13" i="58"/>
  <c r="M13"/>
  <c r="G14"/>
  <c r="M12"/>
  <c r="M12" i="57"/>
  <c r="N12" i="56"/>
  <c r="M13" i="53"/>
  <c r="M12" i="50"/>
  <c r="M12" i="48"/>
  <c r="I13"/>
  <c r="M13"/>
  <c r="G14"/>
  <c r="M12" i="46"/>
  <c r="I13" i="45"/>
  <c r="M13"/>
  <c r="B14"/>
  <c r="B15"/>
  <c r="B14" i="43"/>
  <c r="B15"/>
  <c r="I13"/>
  <c r="M13"/>
  <c r="B14" i="42"/>
  <c r="B15"/>
  <c r="I13"/>
  <c r="M13"/>
  <c r="I13" i="41"/>
  <c r="M13"/>
  <c r="B14" i="40"/>
  <c r="B15"/>
  <c r="I13"/>
  <c r="M13"/>
  <c r="B14" i="39"/>
  <c r="B15"/>
  <c r="I13"/>
  <c r="M13"/>
  <c r="B14" i="38"/>
  <c r="B15"/>
  <c r="M13"/>
  <c r="B14" i="37"/>
  <c r="B15"/>
  <c r="I13"/>
  <c r="M13"/>
  <c r="M12" i="36"/>
  <c r="B14" i="35"/>
  <c r="B15"/>
  <c r="I13"/>
  <c r="M13"/>
  <c r="M12" i="30"/>
  <c r="M18"/>
  <c r="B14" i="29"/>
  <c r="B15"/>
  <c r="I13"/>
  <c r="M13"/>
  <c r="M14" i="28"/>
  <c r="I14" i="11"/>
  <c r="B16" i="7"/>
  <c r="I16"/>
  <c r="I13"/>
  <c r="B14" i="6"/>
  <c r="B15"/>
  <c r="I13"/>
  <c r="M14" i="3"/>
  <c r="I15" i="53"/>
  <c r="M15"/>
  <c r="G16"/>
  <c r="B15" i="47"/>
  <c r="I14"/>
  <c r="M14"/>
  <c r="I15" i="45"/>
  <c r="M15"/>
  <c r="B16"/>
  <c r="I15" i="43"/>
  <c r="M15"/>
  <c r="B16"/>
  <c r="I15" i="42"/>
  <c r="M15"/>
  <c r="B17"/>
  <c r="I17"/>
  <c r="M17"/>
  <c r="I15" i="40"/>
  <c r="M15"/>
  <c r="B16"/>
  <c r="I15" i="39"/>
  <c r="M15"/>
  <c r="B16"/>
  <c r="M15" i="38"/>
  <c r="B16"/>
  <c r="I15" i="37"/>
  <c r="M15"/>
  <c r="B16"/>
  <c r="I15" i="35"/>
  <c r="M15"/>
  <c r="B16"/>
  <c r="H17" i="33"/>
  <c r="I17"/>
  <c r="M17"/>
  <c r="I16"/>
  <c r="M16"/>
  <c r="I15" i="29"/>
  <c r="M15"/>
  <c r="B16"/>
  <c r="I15" i="28"/>
  <c r="M15"/>
  <c r="B16"/>
  <c r="B17" i="9"/>
  <c r="I15" i="8"/>
  <c r="B16"/>
  <c r="I15" i="6"/>
  <c r="B16"/>
  <c r="B17"/>
  <c r="I17"/>
  <c r="G17" i="2"/>
  <c r="I16"/>
  <c r="M16"/>
  <c r="I14" i="64"/>
  <c r="I14" i="62"/>
  <c r="I14" i="61"/>
  <c r="I14" i="60"/>
  <c r="I14" i="59"/>
  <c r="I14" i="58"/>
  <c r="G15"/>
  <c r="I14" i="48"/>
  <c r="I18"/>
  <c r="G15"/>
  <c r="G16"/>
  <c r="G17"/>
  <c r="G18"/>
  <c r="I14" i="45"/>
  <c r="I14" i="43"/>
  <c r="I14" i="42"/>
  <c r="I14" i="41"/>
  <c r="M14"/>
  <c r="I14" i="40"/>
  <c r="I14" i="39"/>
  <c r="I14" i="37"/>
  <c r="I14" i="35"/>
  <c r="I14" i="29"/>
  <c r="M14" i="11"/>
  <c r="I14" i="7"/>
  <c r="I14" i="6"/>
  <c r="I16" i="53"/>
  <c r="M16"/>
  <c r="G17"/>
  <c r="I17"/>
  <c r="M17"/>
  <c r="M18"/>
  <c r="I15" i="47"/>
  <c r="M15"/>
  <c r="B16"/>
  <c r="B17" i="45"/>
  <c r="I17"/>
  <c r="M17"/>
  <c r="I16"/>
  <c r="M16"/>
  <c r="B17" i="43"/>
  <c r="I17"/>
  <c r="M17"/>
  <c r="I16"/>
  <c r="M16"/>
  <c r="B17" i="40"/>
  <c r="I17"/>
  <c r="M17"/>
  <c r="I16"/>
  <c r="M16"/>
  <c r="B17" i="39"/>
  <c r="I17"/>
  <c r="M17"/>
  <c r="I16"/>
  <c r="M16"/>
  <c r="B17" i="38"/>
  <c r="M16"/>
  <c r="B17" i="37"/>
  <c r="I17"/>
  <c r="I16"/>
  <c r="M16"/>
  <c r="B17" i="35"/>
  <c r="I17"/>
  <c r="M17"/>
  <c r="I16"/>
  <c r="M16"/>
  <c r="B17" i="29"/>
  <c r="I17"/>
  <c r="M17"/>
  <c r="I16"/>
  <c r="M16"/>
  <c r="B17" i="28"/>
  <c r="I17"/>
  <c r="M17"/>
  <c r="I16"/>
  <c r="B17" i="8"/>
  <c r="I17"/>
  <c r="I16"/>
  <c r="M16" i="3"/>
  <c r="G16" i="58"/>
  <c r="I15"/>
  <c r="M15"/>
  <c r="M14" i="64"/>
  <c r="M18"/>
  <c r="M14" i="62"/>
  <c r="M14" i="61"/>
  <c r="M14" i="60"/>
  <c r="M18"/>
  <c r="M14" i="59"/>
  <c r="M18"/>
  <c r="M14" i="58"/>
  <c r="M14" i="48"/>
  <c r="M18"/>
  <c r="M14" i="45"/>
  <c r="M14" i="43"/>
  <c r="M14" i="42"/>
  <c r="M18"/>
  <c r="M14" i="40"/>
  <c r="M14" i="39"/>
  <c r="M14" i="38"/>
  <c r="M14" i="37"/>
  <c r="M14" i="35"/>
  <c r="M14" i="29"/>
  <c r="B17" i="47"/>
  <c r="I17"/>
  <c r="M17"/>
  <c r="I16"/>
  <c r="M16"/>
  <c r="M18" i="43"/>
  <c r="M18" i="40"/>
  <c r="M18" i="39"/>
  <c r="M17" i="38"/>
  <c r="M18"/>
  <c r="I18"/>
  <c r="M17" i="37"/>
  <c r="M18"/>
  <c r="I18"/>
  <c r="M18" i="29"/>
  <c r="M16" i="28"/>
  <c r="I18"/>
  <c r="G17" i="58"/>
  <c r="I17"/>
  <c r="I16"/>
  <c r="M16"/>
  <c r="M17"/>
  <c r="M18"/>
</calcChain>
</file>

<file path=xl/sharedStrings.xml><?xml version="1.0" encoding="utf-8"?>
<sst xmlns="http://schemas.openxmlformats.org/spreadsheetml/2006/main" count="2131" uniqueCount="227">
  <si>
    <t>Сводная ведомость 2013 год ул. (пер. )</t>
  </si>
  <si>
    <t>ул.Молодежная д.28</t>
  </si>
  <si>
    <t>количество лиц</t>
  </si>
  <si>
    <t>площадь</t>
  </si>
  <si>
    <t>огороды</t>
  </si>
  <si>
    <t>месяц</t>
  </si>
  <si>
    <t>содержание общего домового оборудования</t>
  </si>
  <si>
    <t xml:space="preserve">Вода колонка </t>
  </si>
  <si>
    <t>Вода благоустройство</t>
  </si>
  <si>
    <t>Огород</t>
  </si>
  <si>
    <t>Вывоз     ЖБО</t>
  </si>
  <si>
    <t>газ</t>
  </si>
  <si>
    <t>Вывоз ТБО</t>
  </si>
  <si>
    <t>ИТОГО     начислено</t>
  </si>
  <si>
    <t>оплачено</t>
  </si>
  <si>
    <t>ИТОГО     оплачено</t>
  </si>
  <si>
    <t>сальдо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</si>
  <si>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</si>
  <si>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</si>
  <si>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</si>
  <si>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</si>
  <si>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</si>
  <si>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</si>
  <si>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</si>
  <si>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</si>
  <si>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</si>
  <si>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</si>
  <si>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</si>
  <si>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</si>
  <si>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</si>
  <si>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ул.Дружбы д.22а</t>
  </si>
  <si>
    <t>Вывоз ЖБО</t>
  </si>
  <si>
    <t>ГАЗ</t>
  </si>
  <si>
    <t>вывоз тбо</t>
  </si>
  <si>
    <t>ИТОГО    оплачено</t>
  </si>
  <si>
    <t>ул.Дружбы д.22</t>
  </si>
  <si>
    <t>ИТОГО      оплачено</t>
  </si>
  <si>
    <t>ул.Дружбы д.24</t>
  </si>
  <si>
    <t>ИТОГО      начислено</t>
  </si>
  <si>
    <t>ул.Дружбы д.26</t>
  </si>
  <si>
    <t>ИТОГО    начислено</t>
  </si>
  <si>
    <t>итого</t>
  </si>
  <si>
    <t>ул.Комсомольская д.34</t>
  </si>
  <si>
    <t>ИТОГО     оплочено</t>
  </si>
  <si>
    <t>ул Комсомольская д.37</t>
  </si>
  <si>
    <t>ИТОГО начислено</t>
  </si>
  <si>
    <t>ул.Комсомольска д.39</t>
  </si>
  <si>
    <t>ул.Комсомольская д.40-1</t>
  </si>
  <si>
    <t>ул.Комсомольская д.40</t>
  </si>
  <si>
    <t>ул.Комсомольская д.41</t>
  </si>
  <si>
    <t>ИТОГО   оплачено</t>
  </si>
  <si>
    <t>ул.Комсомольская д.42</t>
  </si>
  <si>
    <t>ул.Комсомольская д.43</t>
  </si>
  <si>
    <t>ул. Комсомольская д.45</t>
  </si>
  <si>
    <t>ул.Комсомольская д.47</t>
  </si>
  <si>
    <t>ул Комсомольская д.32</t>
  </si>
  <si>
    <t>ул Комсомольская д.45-1</t>
  </si>
  <si>
    <t>ул Красноармейская д.125-1</t>
  </si>
  <si>
    <t>ул.Красноармейская д.22</t>
  </si>
  <si>
    <t>ул.Красноармейская д.50</t>
  </si>
  <si>
    <t>ул.Краснормейская д.54</t>
  </si>
  <si>
    <t>ул. Красноармейская  д.55</t>
  </si>
  <si>
    <t>итого     начислено</t>
  </si>
  <si>
    <t>ул.Красноамейская д.63</t>
  </si>
  <si>
    <t>ул.Красноармейская д. 65</t>
  </si>
  <si>
    <t>ИТОГО       начислено</t>
  </si>
  <si>
    <t xml:space="preserve">                          </t>
  </si>
  <si>
    <t xml:space="preserve">                    </t>
  </si>
  <si>
    <t xml:space="preserve">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</si>
  <si>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</si>
  <si>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</si>
  <si>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</si>
  <si>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</si>
  <si>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</t>
  </si>
  <si>
    <t xml:space="preserve">                                           </t>
  </si>
  <si>
    <t>ул.Красноармейская д.125</t>
  </si>
  <si>
    <t>ул.Красноармейская д 127</t>
  </si>
  <si>
    <t>ул.Красноармейская д.129</t>
  </si>
  <si>
    <t>ул.Ленинская д.109</t>
  </si>
  <si>
    <t>ул.Ленинская д.111</t>
  </si>
  <si>
    <t>ул.Ленинская д.130</t>
  </si>
  <si>
    <t>пер.Механизаторов д.4</t>
  </si>
  <si>
    <t>288.7</t>
  </si>
  <si>
    <t>ул.Мира д.31</t>
  </si>
  <si>
    <t>ул.Мира д.33</t>
  </si>
  <si>
    <t>ул.Мира д.34</t>
  </si>
  <si>
    <t>ул.Мира д.34-1</t>
  </si>
  <si>
    <t>ул.Мира д.36</t>
  </si>
  <si>
    <t>ул.Мира д.36-1</t>
  </si>
  <si>
    <t>ул.Мира д.38</t>
  </si>
  <si>
    <t>ул.Мира д.40</t>
  </si>
  <si>
    <t>ул.Мира д.42</t>
  </si>
  <si>
    <t>ул.Мира д.42-1</t>
  </si>
  <si>
    <t>сальда</t>
  </si>
  <si>
    <t>ул.Мира д.44</t>
  </si>
  <si>
    <t>ул.Мира д.44-1</t>
  </si>
  <si>
    <t>ул.Мира д.44-2</t>
  </si>
  <si>
    <t>ул.Мира д.46</t>
  </si>
  <si>
    <t>ул.Мира д.46-1</t>
  </si>
  <si>
    <t>ИТОГО       оплачено</t>
  </si>
  <si>
    <t>ул.Мира д.46-2</t>
  </si>
  <si>
    <t>пер.Октябрьский д.7</t>
  </si>
  <si>
    <t>ИТОГО      оплочено</t>
  </si>
  <si>
    <t>пер.Парковый д.3</t>
  </si>
  <si>
    <t>ИТОГО    начисление</t>
  </si>
  <si>
    <t>пер. Парковый д.4</t>
  </si>
  <si>
    <t>содержание общего домогого оборудования</t>
  </si>
  <si>
    <t>ИТОГО начисленно</t>
  </si>
  <si>
    <t>ИТОГО оплаченно</t>
  </si>
  <si>
    <t>ул.Пионерская д.36</t>
  </si>
  <si>
    <t>ул.Пионерская д.37</t>
  </si>
  <si>
    <t>уд.Пионерская д.39</t>
  </si>
  <si>
    <t>ул.Пионерская  д.41</t>
  </si>
  <si>
    <t>пер.Пожарный д.9</t>
  </si>
  <si>
    <t>пер.Пожарный д.11</t>
  </si>
  <si>
    <t>пер.Пожарный д.14</t>
  </si>
  <si>
    <t>ул.Советская 128</t>
  </si>
  <si>
    <t>ул.Советская д.128б</t>
  </si>
  <si>
    <t>ул.Советская д.131</t>
  </si>
  <si>
    <t>ул.Труда д.11</t>
  </si>
  <si>
    <t>ул.Труда д.12</t>
  </si>
  <si>
    <t>Итого    начислено</t>
  </si>
  <si>
    <t>пер.Центральный д.1</t>
  </si>
  <si>
    <t>пер.Центральный д.2</t>
  </si>
  <si>
    <t>сожержание общего домового оборудования</t>
  </si>
  <si>
    <t>пер.Центральный д.2а</t>
  </si>
  <si>
    <t>ИТОГО             начислено</t>
  </si>
  <si>
    <t>пер.Центральный д.5а</t>
  </si>
  <si>
    <t>ИТОГО           начислено</t>
  </si>
  <si>
    <t>ИТОГО                         оплочено</t>
  </si>
  <si>
    <t>пер.Школьный д 8а</t>
  </si>
  <si>
    <t>пер.Юбилейный д.1</t>
  </si>
  <si>
    <t>ИТОГО               начислено</t>
  </si>
  <si>
    <t>ИТОГО                     оплачено</t>
  </si>
  <si>
    <t>адрес</t>
  </si>
  <si>
    <t>№п/п</t>
  </si>
  <si>
    <t>Итого</t>
  </si>
  <si>
    <t>Молодежная 28</t>
  </si>
  <si>
    <t>Дружбы 22 а</t>
  </si>
  <si>
    <t>Дружбы 22</t>
  </si>
  <si>
    <t>Дружбы 24</t>
  </si>
  <si>
    <t>Дружбы 26</t>
  </si>
  <si>
    <t>Комсомольская 34</t>
  </si>
  <si>
    <t>комсомольская 37</t>
  </si>
  <si>
    <t>комсомольская 39</t>
  </si>
  <si>
    <t>комсомольская 40-1</t>
  </si>
  <si>
    <t>комсомольская 40</t>
  </si>
  <si>
    <t>комсомольская 41</t>
  </si>
  <si>
    <t>комсомольская 42</t>
  </si>
  <si>
    <t>комсомольская 43</t>
  </si>
  <si>
    <t>комсомольская 45</t>
  </si>
  <si>
    <t>комсомольская 47</t>
  </si>
  <si>
    <t>комсомольская 32</t>
  </si>
  <si>
    <t>комсомольская 45-1</t>
  </si>
  <si>
    <t>Красноармейская 125-1</t>
  </si>
  <si>
    <t>Красноармейская 22</t>
  </si>
  <si>
    <t>Красноармейская 50</t>
  </si>
  <si>
    <t>Красноармейская 54</t>
  </si>
  <si>
    <t>Красноармейская 55</t>
  </si>
  <si>
    <t>Красноармейская 63</t>
  </si>
  <si>
    <t>Красноармейская 65</t>
  </si>
  <si>
    <t>Красноармейская 125</t>
  </si>
  <si>
    <t>Красноармейская 127</t>
  </si>
  <si>
    <t>Красноармейская 129</t>
  </si>
  <si>
    <t>Ленинская 109</t>
  </si>
  <si>
    <t>Ленинская 111</t>
  </si>
  <si>
    <t>Ленинская 130</t>
  </si>
  <si>
    <t>Механизаторов 4</t>
  </si>
  <si>
    <t>Мира 31</t>
  </si>
  <si>
    <t>Мира 33</t>
  </si>
  <si>
    <t>Мира34</t>
  </si>
  <si>
    <t>Мира34-1</t>
  </si>
  <si>
    <t>Мира 36</t>
  </si>
  <si>
    <t>Мира 36-1</t>
  </si>
  <si>
    <t>Мира 38</t>
  </si>
  <si>
    <t>Мира 40</t>
  </si>
  <si>
    <t>Мира 42</t>
  </si>
  <si>
    <t>Мира 42-1</t>
  </si>
  <si>
    <t>Мира 44</t>
  </si>
  <si>
    <t>Мира 44-1</t>
  </si>
  <si>
    <t>Мира 44-2</t>
  </si>
  <si>
    <t>Мира 46</t>
  </si>
  <si>
    <t>Мира 46-1</t>
  </si>
  <si>
    <t>Мира 46-2</t>
  </si>
  <si>
    <t>октябрьский 7</t>
  </si>
  <si>
    <t>Парковый 3</t>
  </si>
  <si>
    <t>Парковый 4</t>
  </si>
  <si>
    <t>Пионерская 36</t>
  </si>
  <si>
    <t>Пионерская 37</t>
  </si>
  <si>
    <t>Пионерская 41</t>
  </si>
  <si>
    <t>Пионерская 39</t>
  </si>
  <si>
    <t>Пожарный 9</t>
  </si>
  <si>
    <t>Пожарный 11</t>
  </si>
  <si>
    <t>Пожарный 14</t>
  </si>
  <si>
    <t>Советская 128</t>
  </si>
  <si>
    <t>Советская 128 б</t>
  </si>
  <si>
    <t>Советская 131</t>
  </si>
  <si>
    <t>Труда 11</t>
  </si>
  <si>
    <t>Труда 12</t>
  </si>
  <si>
    <t>Центральный 1</t>
  </si>
  <si>
    <t>Центральный 2</t>
  </si>
  <si>
    <t>Центральный 2 а</t>
  </si>
  <si>
    <t>Центральный 5 а</t>
  </si>
  <si>
    <t>Школьный 8 а</t>
  </si>
  <si>
    <t>Юблейный 1</t>
  </si>
  <si>
    <t xml:space="preserve">ноябрь </t>
  </si>
  <si>
    <t>Сводная ведомость 2014 год</t>
  </si>
  <si>
    <t>Сводная ведомость 2014год</t>
  </si>
  <si>
    <t>Вода</t>
  </si>
  <si>
    <t>Своная  ведомость 2014год</t>
  </si>
  <si>
    <t>Сводная веомость 2014год</t>
  </si>
  <si>
    <t xml:space="preserve"> </t>
  </si>
  <si>
    <t>оплата</t>
  </si>
  <si>
    <t>Своная ведомость 2014год</t>
  </si>
  <si>
    <t>Вода благ.</t>
  </si>
  <si>
    <t>Сводная ведомость 2014год   ул. (пер. )</t>
  </si>
  <si>
    <t>Сводная ведомость 2014 год ул. (пер. )</t>
  </si>
  <si>
    <t>Сводная ведомость 2014  год ул. (пер. )</t>
  </si>
  <si>
    <t>S кв.м.</t>
  </si>
  <si>
    <t xml:space="preserve">Упр. Расх. </t>
  </si>
  <si>
    <t>Вып. работы</t>
  </si>
  <si>
    <t>Всего затр</t>
  </si>
  <si>
    <t>Ост.от начис.</t>
  </si>
  <si>
    <t>Ост.от оплаты</t>
  </si>
  <si>
    <t>Нач-но полуг.</t>
  </si>
  <si>
    <t>С/до на 01.01.</t>
  </si>
  <si>
    <t>СОДЕРЖАНИЕ  ЖИЛЫХ  ДОМОВ  ЗА  полугодие  2014 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</si>
</sst>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/>
    <xf numFmtId="0" fontId="0" fillId="2" borderId="0" xfId="0" applyFill="1"/>
    <xf numFmtId="0" fontId="0" fillId="2" borderId="1" xfId="0" applyFill="1" applyBorder="1" applyAlignment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0" fontId="2" fillId="2" borderId="1" xfId="0" applyFont="1" applyFill="1" applyBorder="1"/>
    <xf numFmtId="2" fontId="0" fillId="2" borderId="0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2" fontId="0" fillId="2" borderId="2" xfId="0" applyNumberFormat="1" applyFill="1" applyBorder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2" fontId="0" fillId="0" borderId="2" xfId="0" applyNumberFormat="1" applyFill="1" applyBorder="1"/>
    <xf numFmtId="2" fontId="0" fillId="0" borderId="0" xfId="0" applyNumberFormat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2" fontId="0" fillId="0" borderId="0" xfId="0" applyNumberFormat="1" applyFill="1"/>
    <xf numFmtId="2" fontId="0" fillId="0" borderId="0" xfId="0" applyNumberForma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3" xfId="0" applyFill="1" applyBorder="1"/>
    <xf numFmtId="0" fontId="0" fillId="2" borderId="0" xfId="0" applyFill="1" applyBorder="1"/>
    <xf numFmtId="0" fontId="0" fillId="0" borderId="2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Fill="1" applyAlignment="1">
      <alignment horizontal="right"/>
    </xf>
    <xf numFmtId="164" fontId="0" fillId="0" borderId="0" xfId="1" applyNumberFormat="1" applyFont="1"/>
    <xf numFmtId="165" fontId="0" fillId="0" borderId="0" xfId="0" applyNumberFormat="1" applyFill="1"/>
    <xf numFmtId="0" fontId="6" fillId="0" borderId="0" xfId="0" applyFont="1" applyFill="1"/>
    <xf numFmtId="2" fontId="6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53" t="s">
        <v>206</v>
      </c>
      <c r="B1" s="53"/>
      <c r="C1" s="53"/>
      <c r="D1" s="53"/>
      <c r="E1" s="53"/>
      <c r="F1" s="53" t="s">
        <v>1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517.20000000000005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3915.2</v>
      </c>
      <c r="C6" s="3"/>
      <c r="D6" s="3">
        <v>332.5</v>
      </c>
      <c r="E6" s="3"/>
      <c r="F6" s="3">
        <v>846.75</v>
      </c>
      <c r="G6" s="3"/>
      <c r="H6" s="3">
        <v>362.04</v>
      </c>
      <c r="I6" s="3">
        <v>5456.49</v>
      </c>
      <c r="J6" s="8">
        <v>3260</v>
      </c>
      <c r="K6" s="3"/>
      <c r="L6" s="8">
        <f>SUM(J6:K6)</f>
        <v>3260</v>
      </c>
      <c r="M6" s="8">
        <v>2196.4899999999998</v>
      </c>
    </row>
    <row r="7" spans="1:13">
      <c r="A7" s="3" t="s">
        <v>18</v>
      </c>
      <c r="B7" s="3">
        <v>3915.2</v>
      </c>
      <c r="C7" s="3">
        <v>0</v>
      </c>
      <c r="D7" s="3">
        <v>1050.7</v>
      </c>
      <c r="E7" s="3">
        <v>0</v>
      </c>
      <c r="F7" s="8">
        <v>2675.73</v>
      </c>
      <c r="G7" s="9"/>
      <c r="H7" s="3">
        <v>362.04</v>
      </c>
      <c r="I7" s="3">
        <f t="shared" ref="I7:I13" si="0">SUM(B7:H7)</f>
        <v>8003.6699999999992</v>
      </c>
      <c r="J7" s="8">
        <v>11188</v>
      </c>
      <c r="K7" s="3"/>
      <c r="L7" s="8">
        <f t="shared" ref="L7:L17" si="1">SUM(J7:K7)</f>
        <v>11188</v>
      </c>
      <c r="M7" s="8">
        <f t="shared" ref="M7:M17" si="2">I7-L7</f>
        <v>-3184.3300000000008</v>
      </c>
    </row>
    <row r="8" spans="1:13">
      <c r="A8" s="3" t="s">
        <v>19</v>
      </c>
      <c r="B8" s="3">
        <v>3915.2</v>
      </c>
      <c r="C8" s="3">
        <v>0</v>
      </c>
      <c r="D8" s="3">
        <v>611.79999999999995</v>
      </c>
      <c r="E8" s="3">
        <v>0</v>
      </c>
      <c r="F8" s="8">
        <v>1558.02</v>
      </c>
      <c r="G8" s="9">
        <f t="shared" ref="G8:H13" si="3">G7</f>
        <v>0</v>
      </c>
      <c r="H8" s="3">
        <v>362.04</v>
      </c>
      <c r="I8" s="3">
        <f t="shared" si="0"/>
        <v>6447.06</v>
      </c>
      <c r="J8" s="8">
        <v>9327.7900000000009</v>
      </c>
      <c r="K8" s="3"/>
      <c r="L8" s="8">
        <f t="shared" si="1"/>
        <v>9327.7900000000009</v>
      </c>
      <c r="M8" s="8">
        <f t="shared" si="2"/>
        <v>-2880.7300000000005</v>
      </c>
    </row>
    <row r="9" spans="1:13">
      <c r="A9" s="3" t="s">
        <v>20</v>
      </c>
      <c r="B9" s="3"/>
      <c r="C9" s="3">
        <v>0</v>
      </c>
      <c r="D9" s="3"/>
      <c r="E9" s="3">
        <v>0</v>
      </c>
      <c r="F9" s="8"/>
      <c r="G9" s="9">
        <f t="shared" si="3"/>
        <v>0</v>
      </c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4">B9</f>
        <v>0</v>
      </c>
      <c r="C10" s="3">
        <v>0</v>
      </c>
      <c r="D10" s="3"/>
      <c r="E10" s="3">
        <v>0</v>
      </c>
      <c r="F10" s="8"/>
      <c r="G10" s="9">
        <f t="shared" si="3"/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4"/>
        <v>0</v>
      </c>
      <c r="C11" s="3">
        <v>0</v>
      </c>
      <c r="D11" s="3"/>
      <c r="E11" s="3">
        <v>0</v>
      </c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4"/>
        <v>0</v>
      </c>
      <c r="C12" s="3">
        <v>0</v>
      </c>
      <c r="D12" s="3"/>
      <c r="E12" s="3">
        <v>0</v>
      </c>
      <c r="F12" s="8"/>
      <c r="G12" s="9">
        <f t="shared" si="3"/>
        <v>0</v>
      </c>
      <c r="H12" s="9">
        <f t="shared" si="3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4"/>
        <v>0</v>
      </c>
      <c r="C13" s="3">
        <v>0</v>
      </c>
      <c r="D13" s="3"/>
      <c r="E13" s="3">
        <v>0</v>
      </c>
      <c r="F13" s="8"/>
      <c r="G13" s="3">
        <f t="shared" si="3"/>
        <v>0</v>
      </c>
      <c r="H13" s="3">
        <f t="shared" si="3"/>
        <v>0</v>
      </c>
      <c r="I13" s="3">
        <f t="shared" si="0"/>
        <v>0</v>
      </c>
      <c r="J13" s="3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4"/>
        <v>0</v>
      </c>
      <c r="C14" s="3">
        <v>0</v>
      </c>
      <c r="D14" s="3"/>
      <c r="E14" s="3">
        <v>0</v>
      </c>
      <c r="F14" s="8"/>
      <c r="G14" s="3">
        <f>G13</f>
        <v>0</v>
      </c>
      <c r="H14" s="3"/>
      <c r="I14" s="3"/>
      <c r="J14" s="3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4"/>
        <v>0</v>
      </c>
      <c r="C15" s="3">
        <v>0</v>
      </c>
      <c r="D15" s="3"/>
      <c r="E15" s="3"/>
      <c r="F15" s="8"/>
      <c r="G15" s="3">
        <f>G14</f>
        <v>0</v>
      </c>
      <c r="H15" s="3">
        <f>H14</f>
        <v>0</v>
      </c>
      <c r="I15" s="3"/>
      <c r="J15" s="3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4"/>
        <v>0</v>
      </c>
      <c r="C16" s="3">
        <v>0</v>
      </c>
      <c r="D16" s="3"/>
      <c r="E16" s="3"/>
      <c r="F16" s="8"/>
      <c r="G16" s="3">
        <f>G13</f>
        <v>0</v>
      </c>
      <c r="H16" s="3">
        <f>H15</f>
        <v>0</v>
      </c>
      <c r="I16" s="3"/>
      <c r="J16" s="3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4"/>
        <v>0</v>
      </c>
      <c r="C17" s="3"/>
      <c r="D17" s="3"/>
      <c r="E17" s="3"/>
      <c r="F17" s="8"/>
      <c r="G17" s="3"/>
      <c r="H17" s="3">
        <f>H15</f>
        <v>0</v>
      </c>
      <c r="I17" s="3"/>
      <c r="J17" s="3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11745.56</v>
      </c>
      <c r="C18" s="3">
        <f t="shared" ref="C18:K18" si="5">SUM(C6:C12)</f>
        <v>0</v>
      </c>
      <c r="D18" s="3">
        <v>1995</v>
      </c>
      <c r="E18" s="3">
        <f t="shared" si="5"/>
        <v>0</v>
      </c>
      <c r="F18" s="3">
        <f>SUM(F6:F17)</f>
        <v>5080.5</v>
      </c>
      <c r="G18" s="3">
        <f t="shared" si="5"/>
        <v>0</v>
      </c>
      <c r="H18" s="3">
        <v>1086.1199999999999</v>
      </c>
      <c r="I18" s="3">
        <v>19907.22</v>
      </c>
      <c r="J18" s="8">
        <v>23775.79</v>
      </c>
      <c r="K18" s="3">
        <f t="shared" si="5"/>
        <v>0</v>
      </c>
      <c r="L18" s="3">
        <f>SUM(L6:L17)</f>
        <v>23775.79</v>
      </c>
      <c r="M18" s="8">
        <v>-3868.57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R7" sqref="R7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48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870.4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8">
        <v>6588.93</v>
      </c>
      <c r="C6" s="13"/>
      <c r="D6" s="13">
        <v>1130.5</v>
      </c>
      <c r="E6" s="13"/>
      <c r="F6" s="19">
        <v>2878.98</v>
      </c>
      <c r="G6" s="18">
        <v>174.08</v>
      </c>
      <c r="H6" s="18">
        <v>609.28</v>
      </c>
      <c r="I6" s="20">
        <v>11299.26</v>
      </c>
      <c r="J6" s="19">
        <v>3856.45</v>
      </c>
      <c r="K6" s="13"/>
      <c r="L6" s="20">
        <f>SUM(J6:K6)</f>
        <v>3856.45</v>
      </c>
      <c r="M6" s="20">
        <f>I6-L6</f>
        <v>7442.81</v>
      </c>
    </row>
    <row r="7" spans="1:13">
      <c r="A7" s="13" t="s">
        <v>18</v>
      </c>
      <c r="B7" s="18">
        <v>6588.93</v>
      </c>
      <c r="C7" s="13"/>
      <c r="D7" s="13">
        <v>1103.9000000000001</v>
      </c>
      <c r="E7" s="13"/>
      <c r="F7" s="19">
        <v>2811.24</v>
      </c>
      <c r="G7" s="18">
        <v>174.08</v>
      </c>
      <c r="H7" s="18">
        <v>609.28</v>
      </c>
      <c r="I7" s="20">
        <f t="shared" ref="I7:I15" si="0">SUM(B7:H7)</f>
        <v>11287.43</v>
      </c>
      <c r="J7" s="19">
        <v>7377.52</v>
      </c>
      <c r="K7" s="13"/>
      <c r="L7" s="20">
        <f t="shared" ref="L7:L17" si="1">SUM(J7:K7)</f>
        <v>7377.52</v>
      </c>
      <c r="M7" s="20">
        <f t="shared" ref="M7:M18" si="2">I7-L7</f>
        <v>3909.91</v>
      </c>
    </row>
    <row r="8" spans="1:13">
      <c r="A8" s="13" t="s">
        <v>19</v>
      </c>
      <c r="B8" s="18">
        <v>6588.93</v>
      </c>
      <c r="C8" s="13"/>
      <c r="D8" s="13">
        <v>1436.4</v>
      </c>
      <c r="E8" s="13"/>
      <c r="F8" s="19">
        <v>3725.73</v>
      </c>
      <c r="G8" s="18">
        <v>174.08</v>
      </c>
      <c r="H8" s="18">
        <v>609.28</v>
      </c>
      <c r="I8" s="20">
        <f t="shared" si="0"/>
        <v>12534.42</v>
      </c>
      <c r="J8" s="19">
        <v>9055.66</v>
      </c>
      <c r="K8" s="13"/>
      <c r="L8" s="20">
        <f t="shared" si="1"/>
        <v>9055.66</v>
      </c>
      <c r="M8" s="20">
        <f t="shared" si="2"/>
        <v>3478.76</v>
      </c>
    </row>
    <row r="9" spans="1:13">
      <c r="A9" s="13" t="s">
        <v>20</v>
      </c>
      <c r="B9" s="18"/>
      <c r="C9" s="13"/>
      <c r="D9" s="13"/>
      <c r="E9" s="13"/>
      <c r="F9" s="19"/>
      <c r="G9" s="18"/>
      <c r="H9" s="18"/>
      <c r="I9" s="20">
        <f t="shared" si="0"/>
        <v>0</v>
      </c>
      <c r="J9" s="19"/>
      <c r="K9" s="13"/>
      <c r="L9" s="20">
        <f t="shared" si="1"/>
        <v>0</v>
      </c>
      <c r="M9" s="20">
        <f t="shared" si="2"/>
        <v>0</v>
      </c>
    </row>
    <row r="10" spans="1:13">
      <c r="A10" s="13" t="s">
        <v>21</v>
      </c>
      <c r="B10" s="18"/>
      <c r="C10" s="13"/>
      <c r="D10" s="13"/>
      <c r="E10" s="13"/>
      <c r="F10" s="19"/>
      <c r="G10" s="18">
        <f t="shared" ref="G10:H17" si="3">G9</f>
        <v>0</v>
      </c>
      <c r="H10" s="18">
        <f t="shared" si="3"/>
        <v>0</v>
      </c>
      <c r="I10" s="20">
        <f t="shared" si="0"/>
        <v>0</v>
      </c>
      <c r="J10" s="19"/>
      <c r="K10" s="13"/>
      <c r="L10" s="20">
        <f t="shared" si="1"/>
        <v>0</v>
      </c>
      <c r="M10" s="20">
        <f t="shared" si="2"/>
        <v>0</v>
      </c>
    </row>
    <row r="11" spans="1:13">
      <c r="A11" s="13" t="s">
        <v>22</v>
      </c>
      <c r="B11" s="18"/>
      <c r="C11" s="13"/>
      <c r="D11" s="13"/>
      <c r="E11" s="13"/>
      <c r="F11" s="19"/>
      <c r="G11" s="18">
        <f t="shared" si="3"/>
        <v>0</v>
      </c>
      <c r="H11" s="18">
        <f t="shared" si="3"/>
        <v>0</v>
      </c>
      <c r="I11" s="20">
        <f t="shared" si="0"/>
        <v>0</v>
      </c>
      <c r="J11" s="19"/>
      <c r="K11" s="13"/>
      <c r="L11" s="20">
        <f t="shared" si="1"/>
        <v>0</v>
      </c>
      <c r="M11" s="20">
        <f t="shared" si="2"/>
        <v>0</v>
      </c>
    </row>
    <row r="12" spans="1:13">
      <c r="A12" s="13" t="s">
        <v>23</v>
      </c>
      <c r="B12" s="18"/>
      <c r="C12" s="13"/>
      <c r="D12" s="13"/>
      <c r="E12" s="13"/>
      <c r="F12" s="19"/>
      <c r="G12" s="18">
        <f t="shared" si="3"/>
        <v>0</v>
      </c>
      <c r="H12" s="18">
        <f t="shared" si="3"/>
        <v>0</v>
      </c>
      <c r="I12" s="20">
        <f t="shared" si="0"/>
        <v>0</v>
      </c>
      <c r="J12" s="19"/>
      <c r="K12" s="13"/>
      <c r="L12" s="20">
        <f t="shared" si="1"/>
        <v>0</v>
      </c>
      <c r="M12" s="20">
        <f t="shared" si="2"/>
        <v>0</v>
      </c>
    </row>
    <row r="13" spans="1:13">
      <c r="A13" s="13" t="s">
        <v>24</v>
      </c>
      <c r="B13" s="18"/>
      <c r="C13" s="13"/>
      <c r="D13" s="13"/>
      <c r="E13" s="13"/>
      <c r="F13" s="19"/>
      <c r="G13" s="18">
        <f t="shared" si="3"/>
        <v>0</v>
      </c>
      <c r="H13" s="18">
        <f t="shared" si="3"/>
        <v>0</v>
      </c>
      <c r="I13" s="20">
        <f t="shared" si="0"/>
        <v>0</v>
      </c>
      <c r="J13" s="19"/>
      <c r="K13" s="13"/>
      <c r="L13" s="20">
        <f t="shared" si="1"/>
        <v>0</v>
      </c>
      <c r="M13" s="20">
        <f t="shared" si="2"/>
        <v>0</v>
      </c>
    </row>
    <row r="14" spans="1:13">
      <c r="A14" s="13" t="s">
        <v>25</v>
      </c>
      <c r="B14" s="18"/>
      <c r="C14" s="13"/>
      <c r="D14" s="13"/>
      <c r="E14" s="13"/>
      <c r="F14" s="19"/>
      <c r="G14" s="18">
        <f t="shared" si="3"/>
        <v>0</v>
      </c>
      <c r="H14" s="18">
        <f t="shared" si="3"/>
        <v>0</v>
      </c>
      <c r="I14" s="20">
        <f t="shared" si="0"/>
        <v>0</v>
      </c>
      <c r="J14" s="19"/>
      <c r="K14" s="13"/>
      <c r="L14" s="20">
        <f t="shared" si="1"/>
        <v>0</v>
      </c>
      <c r="M14" s="20">
        <f t="shared" si="2"/>
        <v>0</v>
      </c>
    </row>
    <row r="15" spans="1:13">
      <c r="A15" s="13" t="s">
        <v>26</v>
      </c>
      <c r="B15" s="18"/>
      <c r="C15" s="13"/>
      <c r="D15" s="13"/>
      <c r="E15" s="13"/>
      <c r="F15" s="19"/>
      <c r="G15" s="18">
        <f t="shared" si="3"/>
        <v>0</v>
      </c>
      <c r="H15" s="18">
        <f t="shared" si="3"/>
        <v>0</v>
      </c>
      <c r="I15" s="20">
        <f t="shared" si="0"/>
        <v>0</v>
      </c>
      <c r="J15" s="19"/>
      <c r="K15" s="13"/>
      <c r="L15" s="20">
        <f t="shared" si="1"/>
        <v>0</v>
      </c>
      <c r="M15" s="20">
        <f t="shared" si="2"/>
        <v>0</v>
      </c>
    </row>
    <row r="16" spans="1:13">
      <c r="A16" s="13" t="s">
        <v>27</v>
      </c>
      <c r="B16" s="18"/>
      <c r="C16" s="13"/>
      <c r="D16" s="13"/>
      <c r="E16" s="13"/>
      <c r="F16" s="19"/>
      <c r="G16" s="18">
        <f t="shared" si="3"/>
        <v>0</v>
      </c>
      <c r="H16" s="18">
        <f t="shared" si="3"/>
        <v>0</v>
      </c>
      <c r="I16" s="20"/>
      <c r="J16" s="19"/>
      <c r="K16" s="13"/>
      <c r="L16" s="20">
        <f t="shared" si="1"/>
        <v>0</v>
      </c>
      <c r="M16" s="20">
        <f t="shared" si="2"/>
        <v>0</v>
      </c>
    </row>
    <row r="17" spans="1:13">
      <c r="A17" s="13" t="s">
        <v>28</v>
      </c>
      <c r="B17" s="18"/>
      <c r="C17" s="13"/>
      <c r="D17" s="13"/>
      <c r="E17" s="13"/>
      <c r="F17" s="19"/>
      <c r="G17" s="18">
        <f t="shared" si="3"/>
        <v>0</v>
      </c>
      <c r="H17" s="18">
        <f t="shared" si="3"/>
        <v>0</v>
      </c>
      <c r="I17" s="20"/>
      <c r="J17" s="19"/>
      <c r="K17" s="13"/>
      <c r="L17" s="20">
        <f t="shared" si="1"/>
        <v>0</v>
      </c>
      <c r="M17" s="20">
        <f t="shared" si="2"/>
        <v>0</v>
      </c>
    </row>
    <row r="18" spans="1:13">
      <c r="A18" s="21" t="s">
        <v>29</v>
      </c>
      <c r="B18" s="18">
        <v>19766.79</v>
      </c>
      <c r="C18" s="18">
        <f>C6+C7+C8+C9+C11+C10+C12+C14+C15</f>
        <v>0</v>
      </c>
      <c r="D18" s="18">
        <v>3670.8</v>
      </c>
      <c r="E18" s="18">
        <f>E6+E7+E8+E9+E11+E10+E12+E14+E15</f>
        <v>0</v>
      </c>
      <c r="F18" s="18">
        <v>9415.9500000000007</v>
      </c>
      <c r="G18" s="18">
        <v>522.24</v>
      </c>
      <c r="H18" s="18">
        <v>1827.84</v>
      </c>
      <c r="I18" s="18">
        <v>35121.11</v>
      </c>
      <c r="J18" s="18">
        <v>20289.63</v>
      </c>
      <c r="K18" s="18">
        <f>K6+K7+K8+K9+K11+K10+K12+K14+K15</f>
        <v>0</v>
      </c>
      <c r="L18" s="18">
        <v>20289.63</v>
      </c>
      <c r="M18" s="20">
        <f t="shared" si="2"/>
        <v>14831.48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4" t="s">
        <v>207</v>
      </c>
      <c r="B1" s="54"/>
      <c r="C1" s="54"/>
      <c r="D1" s="54"/>
      <c r="E1" s="54"/>
      <c r="F1" s="56" t="s">
        <v>49</v>
      </c>
      <c r="G1" s="56"/>
      <c r="H1" s="56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755.19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50</v>
      </c>
      <c r="M5" s="17" t="s">
        <v>16</v>
      </c>
    </row>
    <row r="6" spans="1:13">
      <c r="A6" s="13" t="s">
        <v>17</v>
      </c>
      <c r="B6" s="13">
        <v>5716.79</v>
      </c>
      <c r="C6" s="13"/>
      <c r="D6" s="13">
        <v>1138.48</v>
      </c>
      <c r="E6" s="13"/>
      <c r="F6" s="19">
        <v>2889.29</v>
      </c>
      <c r="G6" s="19">
        <v>0</v>
      </c>
      <c r="H6" s="13">
        <v>528.63</v>
      </c>
      <c r="I6" s="19">
        <v>10273.19</v>
      </c>
      <c r="J6" s="19">
        <v>7165</v>
      </c>
      <c r="K6" s="13"/>
      <c r="L6" s="19">
        <f>SUM(J6:K6)</f>
        <v>7165</v>
      </c>
      <c r="M6" s="19">
        <f>I6-L6</f>
        <v>3108.1900000000005</v>
      </c>
    </row>
    <row r="7" spans="1:13">
      <c r="A7" s="13" t="s">
        <v>18</v>
      </c>
      <c r="B7" s="13">
        <v>5716.79</v>
      </c>
      <c r="C7" s="13"/>
      <c r="D7" s="13">
        <v>1165.08</v>
      </c>
      <c r="E7" s="13"/>
      <c r="F7" s="19">
        <v>2601.23</v>
      </c>
      <c r="G7" s="19">
        <f t="shared" ref="G7:H14" si="0">G6</f>
        <v>0</v>
      </c>
      <c r="H7" s="13">
        <v>528.63</v>
      </c>
      <c r="I7" s="19">
        <f t="shared" ref="I7:I17" si="1">SUM(B7:H7)</f>
        <v>10011.73</v>
      </c>
      <c r="J7" s="19">
        <v>11282</v>
      </c>
      <c r="K7" s="13"/>
      <c r="L7" s="19">
        <f t="shared" ref="L7:L17" si="2">SUM(J7:K7)</f>
        <v>11282</v>
      </c>
      <c r="M7" s="19">
        <f t="shared" ref="M7:M17" si="3">I7-L7</f>
        <v>-1270.2700000000004</v>
      </c>
    </row>
    <row r="8" spans="1:13">
      <c r="A8" s="13" t="s">
        <v>19</v>
      </c>
      <c r="B8" s="13">
        <v>5716.79</v>
      </c>
      <c r="C8" s="13"/>
      <c r="D8" s="13">
        <v>872.48</v>
      </c>
      <c r="E8" s="13"/>
      <c r="F8" s="19">
        <v>2221.89</v>
      </c>
      <c r="G8" s="19">
        <f t="shared" si="0"/>
        <v>0</v>
      </c>
      <c r="H8" s="13">
        <v>528.63</v>
      </c>
      <c r="I8" s="19">
        <f t="shared" si="1"/>
        <v>9339.7899999999991</v>
      </c>
      <c r="J8" s="19">
        <v>8442.3700000000008</v>
      </c>
      <c r="K8" s="13"/>
      <c r="L8" s="19">
        <f t="shared" si="2"/>
        <v>8442.3700000000008</v>
      </c>
      <c r="M8" s="19">
        <f t="shared" si="3"/>
        <v>897.41999999999825</v>
      </c>
    </row>
    <row r="9" spans="1:13">
      <c r="A9" s="13" t="s">
        <v>20</v>
      </c>
      <c r="B9" s="13"/>
      <c r="C9" s="13"/>
      <c r="D9" s="13"/>
      <c r="E9" s="13"/>
      <c r="F9" s="19"/>
      <c r="G9" s="19">
        <f t="shared" si="0"/>
        <v>0</v>
      </c>
      <c r="H9" s="13"/>
      <c r="I9" s="19">
        <f t="shared" si="1"/>
        <v>0</v>
      </c>
      <c r="J9" s="19"/>
      <c r="K9" s="13"/>
      <c r="L9" s="19">
        <f t="shared" si="2"/>
        <v>0</v>
      </c>
      <c r="M9" s="19">
        <f t="shared" si="3"/>
        <v>0</v>
      </c>
    </row>
    <row r="10" spans="1:13">
      <c r="A10" s="13" t="s">
        <v>21</v>
      </c>
      <c r="B10" s="13">
        <f t="shared" ref="B10:B15" si="4">B9</f>
        <v>0</v>
      </c>
      <c r="C10" s="13"/>
      <c r="D10" s="13"/>
      <c r="E10" s="13"/>
      <c r="F10" s="19"/>
      <c r="G10" s="19">
        <f t="shared" si="0"/>
        <v>0</v>
      </c>
      <c r="H10" s="13">
        <f t="shared" si="0"/>
        <v>0</v>
      </c>
      <c r="I10" s="19">
        <f t="shared" si="1"/>
        <v>0</v>
      </c>
      <c r="J10" s="19"/>
      <c r="K10" s="13"/>
      <c r="L10" s="19">
        <f t="shared" si="2"/>
        <v>0</v>
      </c>
      <c r="M10" s="19">
        <f t="shared" si="3"/>
        <v>0</v>
      </c>
    </row>
    <row r="11" spans="1:13">
      <c r="A11" s="13" t="s">
        <v>22</v>
      </c>
      <c r="B11" s="13">
        <f t="shared" si="4"/>
        <v>0</v>
      </c>
      <c r="C11" s="13"/>
      <c r="D11" s="13"/>
      <c r="E11" s="13"/>
      <c r="F11" s="19"/>
      <c r="G11" s="19">
        <f t="shared" si="0"/>
        <v>0</v>
      </c>
      <c r="H11" s="13">
        <f t="shared" si="0"/>
        <v>0</v>
      </c>
      <c r="I11" s="19">
        <f t="shared" si="1"/>
        <v>0</v>
      </c>
      <c r="J11" s="19"/>
      <c r="K11" s="13"/>
      <c r="L11" s="19">
        <f t="shared" si="2"/>
        <v>0</v>
      </c>
      <c r="M11" s="19">
        <f t="shared" si="3"/>
        <v>0</v>
      </c>
    </row>
    <row r="12" spans="1:13">
      <c r="A12" s="13" t="s">
        <v>23</v>
      </c>
      <c r="B12" s="13">
        <f t="shared" si="4"/>
        <v>0</v>
      </c>
      <c r="C12" s="13"/>
      <c r="D12" s="13"/>
      <c r="E12" s="13"/>
      <c r="F12" s="19"/>
      <c r="G12" s="19">
        <f t="shared" si="0"/>
        <v>0</v>
      </c>
      <c r="H12" s="13">
        <f t="shared" si="0"/>
        <v>0</v>
      </c>
      <c r="I12" s="19">
        <f t="shared" si="1"/>
        <v>0</v>
      </c>
      <c r="J12" s="19"/>
      <c r="K12" s="13"/>
      <c r="L12" s="19">
        <f t="shared" si="2"/>
        <v>0</v>
      </c>
      <c r="M12" s="19">
        <f t="shared" si="3"/>
        <v>0</v>
      </c>
    </row>
    <row r="13" spans="1:13">
      <c r="A13" s="13" t="s">
        <v>24</v>
      </c>
      <c r="B13" s="13">
        <f t="shared" si="4"/>
        <v>0</v>
      </c>
      <c r="C13" s="13"/>
      <c r="D13" s="13"/>
      <c r="E13" s="13"/>
      <c r="F13" s="19"/>
      <c r="G13" s="19">
        <f t="shared" si="0"/>
        <v>0</v>
      </c>
      <c r="H13" s="13">
        <f t="shared" si="0"/>
        <v>0</v>
      </c>
      <c r="I13" s="19">
        <f t="shared" si="1"/>
        <v>0</v>
      </c>
      <c r="J13" s="19"/>
      <c r="K13" s="13"/>
      <c r="L13" s="19">
        <f t="shared" si="2"/>
        <v>0</v>
      </c>
      <c r="M13" s="19">
        <f t="shared" si="3"/>
        <v>0</v>
      </c>
    </row>
    <row r="14" spans="1:13">
      <c r="A14" s="13" t="s">
        <v>25</v>
      </c>
      <c r="B14" s="13">
        <f t="shared" si="4"/>
        <v>0</v>
      </c>
      <c r="C14" s="13"/>
      <c r="D14" s="13"/>
      <c r="E14" s="13"/>
      <c r="F14" s="19"/>
      <c r="G14" s="19">
        <v>0</v>
      </c>
      <c r="H14" s="13">
        <f t="shared" si="0"/>
        <v>0</v>
      </c>
      <c r="I14" s="19">
        <f t="shared" si="1"/>
        <v>0</v>
      </c>
      <c r="J14" s="19"/>
      <c r="K14" s="13"/>
      <c r="L14" s="19">
        <f t="shared" si="2"/>
        <v>0</v>
      </c>
      <c r="M14" s="19">
        <f t="shared" si="3"/>
        <v>0</v>
      </c>
    </row>
    <row r="15" spans="1:13">
      <c r="A15" s="13" t="s">
        <v>26</v>
      </c>
      <c r="B15" s="13">
        <f t="shared" si="4"/>
        <v>0</v>
      </c>
      <c r="C15" s="13"/>
      <c r="D15" s="13"/>
      <c r="E15" s="13"/>
      <c r="F15" s="19"/>
      <c r="G15" s="19">
        <v>0</v>
      </c>
      <c r="H15" s="13">
        <f>H14</f>
        <v>0</v>
      </c>
      <c r="I15" s="19">
        <f t="shared" si="1"/>
        <v>0</v>
      </c>
      <c r="J15" s="19"/>
      <c r="K15" s="13"/>
      <c r="L15" s="19">
        <f t="shared" si="2"/>
        <v>0</v>
      </c>
      <c r="M15" s="19">
        <f t="shared" si="3"/>
        <v>0</v>
      </c>
    </row>
    <row r="16" spans="1:13">
      <c r="A16" s="13" t="s">
        <v>27</v>
      </c>
      <c r="B16" s="13">
        <f>B13</f>
        <v>0</v>
      </c>
      <c r="C16" s="13"/>
      <c r="D16" s="13"/>
      <c r="E16" s="13"/>
      <c r="F16" s="19"/>
      <c r="G16" s="19">
        <v>0</v>
      </c>
      <c r="H16" s="13">
        <f>H15</f>
        <v>0</v>
      </c>
      <c r="I16" s="19">
        <f t="shared" si="1"/>
        <v>0</v>
      </c>
      <c r="J16" s="19"/>
      <c r="K16" s="13"/>
      <c r="L16" s="19">
        <f t="shared" si="2"/>
        <v>0</v>
      </c>
      <c r="M16" s="19">
        <f t="shared" si="3"/>
        <v>0</v>
      </c>
    </row>
    <row r="17" spans="1:13">
      <c r="A17" s="13" t="s">
        <v>28</v>
      </c>
      <c r="B17" s="13">
        <f>B14</f>
        <v>0</v>
      </c>
      <c r="C17" s="13"/>
      <c r="D17" s="13"/>
      <c r="E17" s="13"/>
      <c r="F17" s="19"/>
      <c r="G17" s="19">
        <v>0</v>
      </c>
      <c r="H17" s="13">
        <f>H16</f>
        <v>0</v>
      </c>
      <c r="I17" s="19">
        <f t="shared" si="1"/>
        <v>0</v>
      </c>
      <c r="J17" s="19"/>
      <c r="K17" s="13"/>
      <c r="L17" s="19">
        <f t="shared" si="2"/>
        <v>0</v>
      </c>
      <c r="M17" s="19">
        <f t="shared" si="3"/>
        <v>0</v>
      </c>
    </row>
    <row r="18" spans="1:13">
      <c r="A18" s="21" t="s">
        <v>29</v>
      </c>
      <c r="B18" s="13">
        <v>17150.37</v>
      </c>
      <c r="C18" s="13">
        <f t="shared" ref="C18:K18" si="5">SUM(C6:C14)</f>
        <v>0</v>
      </c>
      <c r="D18" s="13">
        <f>SUM(D6:D17)</f>
        <v>3176.04</v>
      </c>
      <c r="E18" s="13">
        <f t="shared" si="5"/>
        <v>0</v>
      </c>
      <c r="F18" s="13">
        <f>SUM(F6:F17)</f>
        <v>7712.41</v>
      </c>
      <c r="G18" s="13">
        <f t="shared" si="5"/>
        <v>0</v>
      </c>
      <c r="H18" s="13">
        <v>1585.89</v>
      </c>
      <c r="I18" s="13">
        <v>29624.71</v>
      </c>
      <c r="J18" s="13">
        <f>SUM(J6:J17)</f>
        <v>26889.370000000003</v>
      </c>
      <c r="K18" s="13">
        <f t="shared" si="5"/>
        <v>0</v>
      </c>
      <c r="L18" s="13">
        <f>SUM(L6:L17)</f>
        <v>26889.370000000003</v>
      </c>
      <c r="M18" s="19">
        <v>2735.34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216</v>
      </c>
      <c r="B1" s="55"/>
      <c r="C1" s="55"/>
      <c r="D1" s="55"/>
      <c r="E1" s="55"/>
      <c r="F1" s="56" t="s">
        <v>51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897.4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6793.32</v>
      </c>
      <c r="C6" s="13"/>
      <c r="D6" s="13">
        <v>1098.58</v>
      </c>
      <c r="E6" s="13"/>
      <c r="F6" s="19">
        <v>2188.02</v>
      </c>
      <c r="G6" s="19">
        <v>88.74</v>
      </c>
      <c r="H6" s="13">
        <v>628.17999999999995</v>
      </c>
      <c r="I6" s="19">
        <v>10796.84</v>
      </c>
      <c r="J6" s="19">
        <v>11052.31</v>
      </c>
      <c r="K6" s="13"/>
      <c r="L6" s="19">
        <f>SUM(J6:K6)</f>
        <v>11052.31</v>
      </c>
      <c r="M6" s="19">
        <f>I6-L6</f>
        <v>-255.46999999999935</v>
      </c>
    </row>
    <row r="7" spans="1:13">
      <c r="A7" s="13" t="s">
        <v>18</v>
      </c>
      <c r="B7" s="13">
        <v>6793.32</v>
      </c>
      <c r="C7" s="13"/>
      <c r="D7" s="13">
        <v>901.74</v>
      </c>
      <c r="E7" s="13"/>
      <c r="F7" s="19">
        <v>2628.33</v>
      </c>
      <c r="G7" s="19">
        <v>88.74</v>
      </c>
      <c r="H7" s="13">
        <v>628.17999999999995</v>
      </c>
      <c r="I7" s="24">
        <v>11040.31</v>
      </c>
      <c r="J7" s="19">
        <v>5963</v>
      </c>
      <c r="K7" s="13"/>
      <c r="L7" s="19">
        <f t="shared" ref="L7:L17" si="0">SUM(J7:K7)</f>
        <v>5963</v>
      </c>
      <c r="M7" s="19">
        <f>I8-L7</f>
        <v>4556.7000000000007</v>
      </c>
    </row>
    <row r="8" spans="1:13">
      <c r="A8" s="13" t="s">
        <v>19</v>
      </c>
      <c r="B8" s="13">
        <v>6793.32</v>
      </c>
      <c r="C8" s="13"/>
      <c r="D8" s="13">
        <v>848.54</v>
      </c>
      <c r="E8" s="13"/>
      <c r="F8" s="19">
        <v>2160.92</v>
      </c>
      <c r="G8" s="19">
        <v>88.74</v>
      </c>
      <c r="H8" s="13">
        <v>628.17999999999995</v>
      </c>
      <c r="I8" s="19">
        <v>10519.7</v>
      </c>
      <c r="J8" s="19">
        <v>5027</v>
      </c>
      <c r="K8" s="13"/>
      <c r="L8" s="19">
        <f t="shared" si="0"/>
        <v>5027</v>
      </c>
      <c r="M8" s="19">
        <v>5492.7</v>
      </c>
    </row>
    <row r="9" spans="1:13">
      <c r="A9" s="13" t="s">
        <v>20</v>
      </c>
      <c r="B9" s="13"/>
      <c r="C9" s="13"/>
      <c r="D9" s="13"/>
      <c r="E9" s="13"/>
      <c r="F9" s="19"/>
      <c r="G9" s="19"/>
      <c r="H9" s="13"/>
      <c r="I9" s="19"/>
      <c r="J9" s="19"/>
      <c r="K9" s="13"/>
      <c r="L9" s="19">
        <f t="shared" si="0"/>
        <v>0</v>
      </c>
      <c r="M9" s="19">
        <f>I9-L9</f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/>
      <c r="H10" s="13">
        <f>H9</f>
        <v>0</v>
      </c>
      <c r="I10" s="19"/>
      <c r="J10" s="19"/>
      <c r="K10" s="13"/>
      <c r="L10" s="19">
        <f t="shared" si="0"/>
        <v>0</v>
      </c>
      <c r="M10" s="19">
        <f>I11-L10</f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/>
      <c r="H11" s="13">
        <f>H10</f>
        <v>0</v>
      </c>
      <c r="I11" s="19"/>
      <c r="J11" s="19"/>
      <c r="K11" s="13"/>
      <c r="L11" s="19">
        <f t="shared" si="0"/>
        <v>0</v>
      </c>
      <c r="M11" s="19"/>
    </row>
    <row r="12" spans="1:13">
      <c r="A12" s="13" t="s">
        <v>23</v>
      </c>
      <c r="B12" s="13"/>
      <c r="C12" s="13"/>
      <c r="D12" s="13"/>
      <c r="E12" s="13"/>
      <c r="F12" s="19"/>
      <c r="G12" s="19"/>
      <c r="H12" s="13">
        <f>H11</f>
        <v>0</v>
      </c>
      <c r="I12" s="19"/>
      <c r="J12" s="19"/>
      <c r="K12" s="13"/>
      <c r="L12" s="19">
        <f t="shared" si="0"/>
        <v>0</v>
      </c>
      <c r="M12" s="19">
        <f>I12-L12</f>
        <v>0</v>
      </c>
    </row>
    <row r="13" spans="1:13">
      <c r="A13" s="13" t="s">
        <v>24</v>
      </c>
      <c r="B13" s="13">
        <f>B12</f>
        <v>0</v>
      </c>
      <c r="C13" s="13"/>
      <c r="D13" s="13"/>
      <c r="E13" s="13"/>
      <c r="F13" s="19"/>
      <c r="G13" s="19"/>
      <c r="H13" s="13">
        <f>H11</f>
        <v>0</v>
      </c>
      <c r="I13" s="19"/>
      <c r="J13" s="19"/>
      <c r="K13" s="13"/>
      <c r="L13" s="19">
        <f t="shared" si="0"/>
        <v>0</v>
      </c>
      <c r="M13" s="19">
        <f>I14-L13</f>
        <v>0</v>
      </c>
    </row>
    <row r="14" spans="1:13">
      <c r="A14" s="13" t="s">
        <v>25</v>
      </c>
      <c r="B14" s="13">
        <f>B13</f>
        <v>0</v>
      </c>
      <c r="C14" s="13"/>
      <c r="D14" s="13"/>
      <c r="E14" s="13"/>
      <c r="F14" s="19"/>
      <c r="H14" s="13">
        <f>H12</f>
        <v>0</v>
      </c>
      <c r="I14" s="19"/>
      <c r="J14" s="19"/>
      <c r="K14" s="13"/>
      <c r="L14" s="19">
        <f t="shared" si="0"/>
        <v>0</v>
      </c>
      <c r="M14" s="19"/>
    </row>
    <row r="15" spans="1:13">
      <c r="A15" s="13" t="s">
        <v>26</v>
      </c>
      <c r="B15" s="13">
        <f>B14</f>
        <v>0</v>
      </c>
      <c r="C15" s="13"/>
      <c r="D15" s="13"/>
      <c r="E15" s="13"/>
      <c r="F15" s="19"/>
      <c r="H15" s="13">
        <f>H13</f>
        <v>0</v>
      </c>
      <c r="I15" s="19"/>
      <c r="J15" s="19"/>
      <c r="K15" s="13"/>
      <c r="L15" s="19">
        <f t="shared" si="0"/>
        <v>0</v>
      </c>
      <c r="M15" s="19">
        <f>I15-L15</f>
        <v>0</v>
      </c>
    </row>
    <row r="16" spans="1:13">
      <c r="A16" s="13" t="s">
        <v>27</v>
      </c>
      <c r="B16" s="13">
        <f>B15</f>
        <v>0</v>
      </c>
      <c r="C16" s="13"/>
      <c r="D16" s="13"/>
      <c r="E16" s="13"/>
      <c r="F16" s="19"/>
      <c r="G16" s="19"/>
      <c r="H16" s="13">
        <f>H14</f>
        <v>0</v>
      </c>
      <c r="I16" s="19"/>
      <c r="J16" s="19"/>
      <c r="K16" s="13"/>
      <c r="L16" s="19">
        <f t="shared" si="0"/>
        <v>0</v>
      </c>
      <c r="M16" s="19">
        <f>I17-L16</f>
        <v>0</v>
      </c>
    </row>
    <row r="17" spans="1:13">
      <c r="A17" s="13" t="s">
        <v>28</v>
      </c>
      <c r="B17" s="13">
        <f>B16</f>
        <v>0</v>
      </c>
      <c r="C17" s="13"/>
      <c r="D17" s="13"/>
      <c r="E17" s="13"/>
      <c r="F17" s="19"/>
      <c r="G17" s="19"/>
      <c r="H17" s="13">
        <f>H15</f>
        <v>0</v>
      </c>
      <c r="I17" s="19"/>
      <c r="J17" s="19"/>
      <c r="K17" s="13"/>
      <c r="L17" s="19">
        <f t="shared" si="0"/>
        <v>0</v>
      </c>
      <c r="M17" s="19"/>
    </row>
    <row r="18" spans="1:13">
      <c r="A18" s="21" t="s">
        <v>29</v>
      </c>
      <c r="B18" s="13">
        <v>20379.96</v>
      </c>
      <c r="C18" s="13">
        <f>SUM(C6:C14)</f>
        <v>0</v>
      </c>
      <c r="D18" s="13">
        <f>SUM(D6:D17)</f>
        <v>2848.8599999999997</v>
      </c>
      <c r="E18" s="13">
        <f>SUM(E6:E14)</f>
        <v>0</v>
      </c>
      <c r="F18" s="13">
        <v>6977.27</v>
      </c>
      <c r="G18" s="13">
        <v>266.22000000000003</v>
      </c>
      <c r="H18" s="13">
        <v>1884.54</v>
      </c>
      <c r="I18" s="13">
        <v>32356.85</v>
      </c>
      <c r="J18" s="13">
        <f>SUM(J6:J17)</f>
        <v>22042.309999999998</v>
      </c>
      <c r="K18" s="13">
        <f>SUM(K6:K14)</f>
        <v>0</v>
      </c>
      <c r="L18" s="13">
        <f>SUM(L6:L17)</f>
        <v>22042.309999999998</v>
      </c>
      <c r="M18" s="19">
        <v>9793.93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4" t="s">
        <v>210</v>
      </c>
      <c r="B1" s="54"/>
      <c r="C1" s="54"/>
      <c r="D1" s="54"/>
      <c r="E1" s="54"/>
      <c r="F1" s="57" t="s">
        <v>52</v>
      </c>
      <c r="G1" s="57"/>
      <c r="H1" s="57"/>
    </row>
    <row r="2" spans="1:1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26" t="s">
        <v>2</v>
      </c>
      <c r="B3" s="12"/>
      <c r="C3" s="12" t="s">
        <v>3</v>
      </c>
      <c r="D3" s="12">
        <v>701.43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27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28" t="s">
        <v>17</v>
      </c>
      <c r="B6" s="13">
        <v>5309.83</v>
      </c>
      <c r="C6" s="13"/>
      <c r="D6" s="13">
        <v>1489.6</v>
      </c>
      <c r="E6" s="13"/>
      <c r="F6" s="19">
        <v>3793.46</v>
      </c>
      <c r="G6" s="19">
        <v>0</v>
      </c>
      <c r="H6" s="13">
        <v>491</v>
      </c>
      <c r="I6" s="19">
        <v>11083.89</v>
      </c>
      <c r="J6" s="19">
        <v>8504</v>
      </c>
      <c r="K6" s="13"/>
      <c r="L6" s="19">
        <f>SUM(J6:K6)</f>
        <v>8504</v>
      </c>
      <c r="M6" s="19">
        <f>I6-L6</f>
        <v>2579.8899999999994</v>
      </c>
    </row>
    <row r="7" spans="1:13">
      <c r="A7" s="28" t="s">
        <v>18</v>
      </c>
      <c r="B7" s="13">
        <v>5309.83</v>
      </c>
      <c r="C7" s="13"/>
      <c r="D7" s="13">
        <v>920.36</v>
      </c>
      <c r="E7" s="13"/>
      <c r="F7" s="19">
        <v>2684.13</v>
      </c>
      <c r="G7" s="19">
        <f>G6</f>
        <v>0</v>
      </c>
      <c r="H7" s="13">
        <v>491</v>
      </c>
      <c r="I7" s="19">
        <f t="shared" ref="I7:I13" si="0">SUM(B7:H7)</f>
        <v>9405.32</v>
      </c>
      <c r="J7" s="19">
        <v>8565.7199999999993</v>
      </c>
      <c r="K7" s="13"/>
      <c r="L7" s="19">
        <f t="shared" ref="L7:L17" si="1">SUM(J7:K7)</f>
        <v>8565.7199999999993</v>
      </c>
      <c r="M7" s="19">
        <f t="shared" ref="M7:M18" si="2">I7-L7</f>
        <v>839.60000000000036</v>
      </c>
    </row>
    <row r="8" spans="1:13">
      <c r="A8" s="28" t="s">
        <v>19</v>
      </c>
      <c r="B8" s="13">
        <v>5309.83</v>
      </c>
      <c r="C8" s="13"/>
      <c r="D8" s="13">
        <v>867.16</v>
      </c>
      <c r="E8" s="13"/>
      <c r="F8" s="19">
        <v>1449.64</v>
      </c>
      <c r="G8" s="19">
        <f>G6</f>
        <v>0</v>
      </c>
      <c r="H8" s="13">
        <v>491</v>
      </c>
      <c r="I8" s="19">
        <f t="shared" si="0"/>
        <v>8117.63</v>
      </c>
      <c r="J8" s="19">
        <v>9313.01</v>
      </c>
      <c r="K8" s="13"/>
      <c r="L8" s="19">
        <f t="shared" si="1"/>
        <v>9313.01</v>
      </c>
      <c r="M8" s="19">
        <f t="shared" si="2"/>
        <v>-1195.3800000000001</v>
      </c>
    </row>
    <row r="9" spans="1:13">
      <c r="A9" s="28" t="s">
        <v>20</v>
      </c>
      <c r="B9" s="13">
        <v>0</v>
      </c>
      <c r="C9" s="13"/>
      <c r="D9" s="13">
        <v>0</v>
      </c>
      <c r="E9" s="13"/>
      <c r="F9" s="19">
        <v>0</v>
      </c>
      <c r="G9" s="19">
        <f>G6</f>
        <v>0</v>
      </c>
      <c r="H9" s="13">
        <v>0</v>
      </c>
      <c r="I9" s="19">
        <f t="shared" si="0"/>
        <v>0</v>
      </c>
      <c r="J9" s="19">
        <v>0</v>
      </c>
      <c r="K9" s="13"/>
      <c r="L9" s="19">
        <f t="shared" si="1"/>
        <v>0</v>
      </c>
      <c r="M9" s="19">
        <f t="shared" si="2"/>
        <v>0</v>
      </c>
    </row>
    <row r="10" spans="1:13">
      <c r="A10" s="28" t="s">
        <v>21</v>
      </c>
      <c r="B10" s="13">
        <v>0</v>
      </c>
      <c r="C10" s="13"/>
      <c r="D10" s="13">
        <v>0</v>
      </c>
      <c r="E10" s="13"/>
      <c r="F10" s="19">
        <v>0</v>
      </c>
      <c r="G10" s="19">
        <f>G6</f>
        <v>0</v>
      </c>
      <c r="H10" s="13">
        <v>0</v>
      </c>
      <c r="I10" s="19">
        <f t="shared" si="0"/>
        <v>0</v>
      </c>
      <c r="J10" s="19">
        <v>0</v>
      </c>
      <c r="K10" s="13"/>
      <c r="L10" s="19">
        <f t="shared" si="1"/>
        <v>0</v>
      </c>
      <c r="M10" s="19">
        <f t="shared" si="2"/>
        <v>0</v>
      </c>
    </row>
    <row r="11" spans="1:13">
      <c r="A11" s="28" t="s">
        <v>22</v>
      </c>
      <c r="B11" s="13">
        <v>0</v>
      </c>
      <c r="C11" s="13"/>
      <c r="D11" s="13">
        <v>0</v>
      </c>
      <c r="E11" s="13"/>
      <c r="F11" s="19">
        <v>0</v>
      </c>
      <c r="G11" s="19">
        <f>G6</f>
        <v>0</v>
      </c>
      <c r="H11" s="13">
        <v>0</v>
      </c>
      <c r="I11" s="19">
        <f t="shared" si="0"/>
        <v>0</v>
      </c>
      <c r="J11" s="19">
        <v>0</v>
      </c>
      <c r="K11" s="13"/>
      <c r="L11" s="19">
        <f t="shared" si="1"/>
        <v>0</v>
      </c>
      <c r="M11" s="19">
        <f t="shared" si="2"/>
        <v>0</v>
      </c>
    </row>
    <row r="12" spans="1:13">
      <c r="A12" s="28" t="s">
        <v>23</v>
      </c>
      <c r="B12" s="13">
        <v>0</v>
      </c>
      <c r="C12" s="13"/>
      <c r="D12" s="13">
        <v>0</v>
      </c>
      <c r="E12" s="13"/>
      <c r="F12" s="19">
        <v>0</v>
      </c>
      <c r="G12" s="24">
        <v>0</v>
      </c>
      <c r="H12" s="13">
        <v>0</v>
      </c>
      <c r="I12" s="19">
        <f t="shared" si="0"/>
        <v>0</v>
      </c>
      <c r="J12" s="19">
        <v>0</v>
      </c>
      <c r="K12" s="13"/>
      <c r="L12" s="19">
        <f t="shared" si="1"/>
        <v>0</v>
      </c>
      <c r="M12" s="19">
        <f t="shared" si="2"/>
        <v>0</v>
      </c>
    </row>
    <row r="13" spans="1:13">
      <c r="A13" s="28" t="s">
        <v>24</v>
      </c>
      <c r="B13" s="13">
        <v>0</v>
      </c>
      <c r="C13" s="13"/>
      <c r="D13" s="13">
        <v>0</v>
      </c>
      <c r="E13" s="13"/>
      <c r="F13" s="19">
        <v>0</v>
      </c>
      <c r="G13">
        <v>0</v>
      </c>
      <c r="H13" s="13">
        <v>0</v>
      </c>
      <c r="I13" s="19">
        <f t="shared" si="0"/>
        <v>0</v>
      </c>
      <c r="J13" s="19">
        <v>0</v>
      </c>
      <c r="K13" s="13"/>
      <c r="L13" s="19">
        <f t="shared" si="1"/>
        <v>0</v>
      </c>
      <c r="M13" s="19">
        <f t="shared" si="2"/>
        <v>0</v>
      </c>
    </row>
    <row r="14" spans="1:13">
      <c r="A14" s="28" t="s">
        <v>25</v>
      </c>
      <c r="B14" s="13"/>
      <c r="C14" s="13"/>
      <c r="D14" s="13">
        <v>0</v>
      </c>
      <c r="E14" s="13"/>
      <c r="F14" s="19">
        <v>0</v>
      </c>
      <c r="G14" s="19">
        <v>0</v>
      </c>
      <c r="H14" s="13">
        <f>H12</f>
        <v>0</v>
      </c>
      <c r="I14" s="24">
        <v>0</v>
      </c>
      <c r="J14" s="19">
        <v>0</v>
      </c>
      <c r="K14" s="13"/>
      <c r="L14" s="19">
        <f t="shared" si="1"/>
        <v>0</v>
      </c>
      <c r="M14" s="19">
        <f t="shared" si="2"/>
        <v>0</v>
      </c>
    </row>
    <row r="15" spans="1:13">
      <c r="A15" s="28" t="s">
        <v>26</v>
      </c>
      <c r="B15" s="13">
        <f>B9</f>
        <v>0</v>
      </c>
      <c r="C15" s="13"/>
      <c r="D15" s="13">
        <v>0</v>
      </c>
      <c r="E15" s="13"/>
      <c r="F15" s="19">
        <v>0</v>
      </c>
      <c r="G15" s="19">
        <f>G6</f>
        <v>0</v>
      </c>
      <c r="H15" s="13">
        <f>H13</f>
        <v>0</v>
      </c>
      <c r="I15" s="24">
        <v>0</v>
      </c>
      <c r="J15" s="19">
        <v>0</v>
      </c>
      <c r="K15" s="13"/>
      <c r="L15" s="19">
        <f t="shared" si="1"/>
        <v>0</v>
      </c>
      <c r="M15" s="19">
        <f t="shared" si="2"/>
        <v>0</v>
      </c>
    </row>
    <row r="16" spans="1:13">
      <c r="A16" s="28" t="s">
        <v>27</v>
      </c>
      <c r="B16" s="13">
        <f>B10</f>
        <v>0</v>
      </c>
      <c r="C16" s="13"/>
      <c r="D16" s="13">
        <v>0</v>
      </c>
      <c r="E16" s="13"/>
      <c r="F16" s="19">
        <v>0</v>
      </c>
      <c r="G16" s="19">
        <f>G7</f>
        <v>0</v>
      </c>
      <c r="H16" s="13">
        <f>H14</f>
        <v>0</v>
      </c>
      <c r="I16" s="24">
        <v>0</v>
      </c>
      <c r="J16" s="19">
        <v>0</v>
      </c>
      <c r="K16" s="13"/>
      <c r="L16" s="19">
        <f t="shared" si="1"/>
        <v>0</v>
      </c>
      <c r="M16" s="19">
        <f t="shared" si="2"/>
        <v>0</v>
      </c>
    </row>
    <row r="17" spans="1:13">
      <c r="A17" s="28" t="s">
        <v>28</v>
      </c>
      <c r="B17" s="13">
        <f>B11</f>
        <v>0</v>
      </c>
      <c r="C17" s="13"/>
      <c r="D17" s="13">
        <v>0</v>
      </c>
      <c r="E17" s="13"/>
      <c r="F17" s="19">
        <v>0</v>
      </c>
      <c r="G17" s="19">
        <f>G8</f>
        <v>0</v>
      </c>
      <c r="H17" s="13">
        <f>H15</f>
        <v>0</v>
      </c>
      <c r="I17" s="13">
        <f>I12</f>
        <v>0</v>
      </c>
      <c r="J17" s="19">
        <v>0</v>
      </c>
      <c r="K17" s="13"/>
      <c r="L17" s="19">
        <f t="shared" si="1"/>
        <v>0</v>
      </c>
      <c r="M17" s="19">
        <f t="shared" si="2"/>
        <v>0</v>
      </c>
    </row>
    <row r="18" spans="1:13">
      <c r="A18" s="29" t="s">
        <v>29</v>
      </c>
      <c r="B18" s="13">
        <v>15929.49</v>
      </c>
      <c r="C18" s="13">
        <f>SUM(C6:C14)</f>
        <v>0</v>
      </c>
      <c r="D18" s="13">
        <f>SUM(D6:D17)</f>
        <v>3277.12</v>
      </c>
      <c r="E18" s="13"/>
      <c r="F18" s="13">
        <v>7927.23</v>
      </c>
      <c r="G18" s="13">
        <f>SUM(G6:G14)</f>
        <v>0</v>
      </c>
      <c r="H18" s="13">
        <v>1473</v>
      </c>
      <c r="I18" s="13">
        <v>28606.84</v>
      </c>
      <c r="J18" s="13">
        <f>SUM(J6:J17)</f>
        <v>26382.730000000003</v>
      </c>
      <c r="K18" s="13">
        <f>SUM(K6:K14)</f>
        <v>0</v>
      </c>
      <c r="L18" s="13">
        <f>SUM(L6:L17)</f>
        <v>26382.730000000003</v>
      </c>
      <c r="M18" s="19">
        <f t="shared" si="2"/>
        <v>2224.1099999999969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53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867.75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6568.87</v>
      </c>
      <c r="C6" s="13"/>
      <c r="D6" s="13">
        <v>946.96</v>
      </c>
      <c r="E6" s="13"/>
      <c r="F6" s="19">
        <v>2411.56</v>
      </c>
      <c r="G6" s="19">
        <v>0</v>
      </c>
      <c r="H6" s="13">
        <v>607.42999999999995</v>
      </c>
      <c r="I6" s="19">
        <v>10534.82</v>
      </c>
      <c r="J6" s="19">
        <v>8355.39</v>
      </c>
      <c r="K6" s="13"/>
      <c r="L6" s="19">
        <f>SUM(J6:K6)</f>
        <v>8355.39</v>
      </c>
      <c r="M6" s="19">
        <f>I6-L6</f>
        <v>2179.4300000000003</v>
      </c>
    </row>
    <row r="7" spans="1:13">
      <c r="A7" s="13" t="s">
        <v>18</v>
      </c>
      <c r="B7" s="13">
        <v>6568.87</v>
      </c>
      <c r="C7" s="13"/>
      <c r="D7" s="13">
        <v>835.24</v>
      </c>
      <c r="E7" s="13"/>
      <c r="F7" s="19">
        <v>2614.7800000000002</v>
      </c>
      <c r="G7" s="19">
        <f>G6</f>
        <v>0</v>
      </c>
      <c r="H7" s="13">
        <v>607.42999999999995</v>
      </c>
      <c r="I7" s="19">
        <v>10626.32</v>
      </c>
      <c r="J7" s="19">
        <v>11196.75</v>
      </c>
      <c r="K7" s="13"/>
      <c r="L7" s="19">
        <f t="shared" ref="L7:L17" si="0">SUM(J7:K7)</f>
        <v>11196.75</v>
      </c>
      <c r="M7" s="19">
        <v>-570.42999999999995</v>
      </c>
    </row>
    <row r="8" spans="1:13">
      <c r="A8" s="13" t="s">
        <v>19</v>
      </c>
      <c r="B8" s="13">
        <v>6568.87</v>
      </c>
      <c r="C8" s="13"/>
      <c r="D8" s="13">
        <v>1079.96</v>
      </c>
      <c r="E8" s="13"/>
      <c r="F8" s="19">
        <v>2384.46</v>
      </c>
      <c r="G8" s="19">
        <f>G6</f>
        <v>0</v>
      </c>
      <c r="H8" s="13">
        <v>607.42999999999995</v>
      </c>
      <c r="I8" s="19">
        <v>10640.72</v>
      </c>
      <c r="J8" s="19">
        <v>13408.12</v>
      </c>
      <c r="K8" s="13"/>
      <c r="L8" s="19">
        <f t="shared" si="0"/>
        <v>13408.12</v>
      </c>
      <c r="M8" s="19">
        <v>-2767.4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ref="I9:I17" si="1">SUM(B9:H9)</f>
        <v>0</v>
      </c>
      <c r="J9" s="19"/>
      <c r="K9" s="13"/>
      <c r="L9" s="19">
        <f t="shared" si="0"/>
        <v>0</v>
      </c>
      <c r="M9" s="19">
        <f t="shared" ref="M9:M17" si="2">I9-L9</f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>H9</f>
        <v>0</v>
      </c>
      <c r="I10" s="19">
        <f t="shared" si="1"/>
        <v>0</v>
      </c>
      <c r="J10" s="19"/>
      <c r="K10" s="13"/>
      <c r="L10" s="19">
        <f t="shared" si="0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/>
      <c r="I11" s="19">
        <f t="shared" si="1"/>
        <v>0</v>
      </c>
      <c r="J11" s="19"/>
      <c r="K11" s="13"/>
      <c r="L11" s="19">
        <f t="shared" si="0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3">G6</f>
        <v>0</v>
      </c>
      <c r="H12" s="13">
        <f>H11</f>
        <v>0</v>
      </c>
      <c r="I12" s="19">
        <f t="shared" si="1"/>
        <v>0</v>
      </c>
      <c r="J12" s="19"/>
      <c r="K12" s="13"/>
      <c r="L12" s="19">
        <f t="shared" si="0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3"/>
        <v>0</v>
      </c>
      <c r="H13" s="13">
        <f>H11</f>
        <v>0</v>
      </c>
      <c r="I13" s="19">
        <f t="shared" si="1"/>
        <v>0</v>
      </c>
      <c r="J13" s="19"/>
      <c r="K13" s="13"/>
      <c r="L13" s="19">
        <f t="shared" si="0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3"/>
        <v>0</v>
      </c>
      <c r="H14" s="13"/>
      <c r="I14" s="19">
        <f t="shared" si="1"/>
        <v>0</v>
      </c>
      <c r="J14" s="19"/>
      <c r="K14" s="13"/>
      <c r="L14" s="19">
        <f t="shared" si="0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3"/>
        <v>0</v>
      </c>
      <c r="H15" s="13">
        <f>H13</f>
        <v>0</v>
      </c>
      <c r="I15" s="19">
        <f t="shared" si="1"/>
        <v>0</v>
      </c>
      <c r="J15" s="19"/>
      <c r="K15" s="13"/>
      <c r="L15" s="19">
        <f t="shared" si="0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3"/>
        <v>0</v>
      </c>
      <c r="I16" s="19">
        <f t="shared" si="1"/>
        <v>0</v>
      </c>
      <c r="J16" s="19"/>
      <c r="K16" s="13"/>
      <c r="L16" s="19">
        <f t="shared" si="0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3"/>
        <v>0</v>
      </c>
      <c r="H17" s="13">
        <f>H14</f>
        <v>0</v>
      </c>
      <c r="I17" s="19">
        <f t="shared" si="1"/>
        <v>0</v>
      </c>
      <c r="J17" s="19"/>
      <c r="K17" s="13"/>
      <c r="L17" s="19">
        <f t="shared" si="0"/>
        <v>0</v>
      </c>
      <c r="M17" s="19">
        <f t="shared" si="2"/>
        <v>0</v>
      </c>
    </row>
    <row r="18" spans="1:13">
      <c r="A18" s="13" t="s">
        <v>41</v>
      </c>
      <c r="B18" s="13">
        <v>19706.61</v>
      </c>
      <c r="C18" s="13">
        <f t="shared" ref="C18:K18" si="4">SUM(C6:C14)</f>
        <v>0</v>
      </c>
      <c r="D18" s="13">
        <f>SUM(D6:D17)</f>
        <v>2862.16</v>
      </c>
      <c r="E18" s="13">
        <f t="shared" si="4"/>
        <v>0</v>
      </c>
      <c r="F18" s="13">
        <f>SUM(F6:F17)</f>
        <v>7410.8</v>
      </c>
      <c r="G18" s="13">
        <f t="shared" si="4"/>
        <v>0</v>
      </c>
      <c r="H18" s="13">
        <v>1822.29</v>
      </c>
      <c r="I18" s="13">
        <v>31801.86</v>
      </c>
      <c r="J18" s="13">
        <f>SUM(J6:J17)</f>
        <v>32960.26</v>
      </c>
      <c r="K18" s="13">
        <f t="shared" si="4"/>
        <v>0</v>
      </c>
      <c r="L18" s="13">
        <f>SUM(L6:L17)</f>
        <v>32960.26</v>
      </c>
      <c r="M18" s="13">
        <f>SUM(M6:M17)</f>
        <v>-1158.3999999999996</v>
      </c>
    </row>
    <row r="19" spans="1:13">
      <c r="A19" s="2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54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761.99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5768.26</v>
      </c>
      <c r="C6" s="13"/>
      <c r="D6" s="13">
        <v>1167.74</v>
      </c>
      <c r="E6" s="13"/>
      <c r="F6" s="19">
        <v>2973.51</v>
      </c>
      <c r="G6" s="19">
        <v>0</v>
      </c>
      <c r="H6" s="13">
        <v>533.39</v>
      </c>
      <c r="I6" s="19">
        <v>10442.9</v>
      </c>
      <c r="J6" s="19">
        <v>11771.44</v>
      </c>
      <c r="K6" s="13"/>
      <c r="L6" s="19">
        <f>SUM(J6:K6)</f>
        <v>11771.44</v>
      </c>
      <c r="M6" s="19">
        <f>I6-L6</f>
        <v>-1328.5400000000009</v>
      </c>
    </row>
    <row r="7" spans="1:13">
      <c r="A7" s="13" t="s">
        <v>18</v>
      </c>
      <c r="B7" s="13">
        <v>5768.26</v>
      </c>
      <c r="C7" s="13"/>
      <c r="D7" s="13">
        <v>856.52</v>
      </c>
      <c r="E7" s="13"/>
      <c r="F7" s="19">
        <v>2113.5100000000002</v>
      </c>
      <c r="G7" s="19">
        <f>G6</f>
        <v>0</v>
      </c>
      <c r="H7" s="13">
        <v>533.39</v>
      </c>
      <c r="I7" s="19">
        <f t="shared" ref="I7:I17" si="0">SUM(B7:H7)</f>
        <v>9271.68</v>
      </c>
      <c r="J7" s="19">
        <v>6654.79</v>
      </c>
      <c r="K7" s="13"/>
      <c r="L7" s="19">
        <f t="shared" ref="L7:L17" si="1">SUM(J7:K7)</f>
        <v>6654.79</v>
      </c>
      <c r="M7" s="19">
        <f t="shared" ref="M7:M17" si="2">I7-L7</f>
        <v>2616.8900000000003</v>
      </c>
    </row>
    <row r="8" spans="1:13">
      <c r="A8" s="13" t="s">
        <v>19</v>
      </c>
      <c r="B8" s="13">
        <v>5768.26</v>
      </c>
      <c r="C8" s="13"/>
      <c r="D8" s="13">
        <v>1096.92</v>
      </c>
      <c r="E8" s="13"/>
      <c r="F8" s="19">
        <v>2790.91</v>
      </c>
      <c r="G8" s="19">
        <f>G6</f>
        <v>0</v>
      </c>
      <c r="H8" s="13">
        <v>533.39</v>
      </c>
      <c r="I8" s="19">
        <f t="shared" si="0"/>
        <v>10189.48</v>
      </c>
      <c r="J8" s="19">
        <v>16471.18</v>
      </c>
      <c r="K8" s="13"/>
      <c r="L8" s="19">
        <f t="shared" si="1"/>
        <v>16471.18</v>
      </c>
      <c r="M8" s="19">
        <f t="shared" si="2"/>
        <v>-6281.7000000000007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5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G7</f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G8</f>
        <v>0</v>
      </c>
      <c r="H14" s="13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G9</f>
        <v>0</v>
      </c>
      <c r="H15" s="13">
        <f t="shared" si="3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>
        <v>0</v>
      </c>
      <c r="H16" s="13">
        <f>H13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>H14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17304.78</v>
      </c>
      <c r="C18" s="13">
        <f t="shared" ref="C18:K18" si="4">SUM(C6:C14)</f>
        <v>0</v>
      </c>
      <c r="D18" s="13">
        <v>3121.18</v>
      </c>
      <c r="E18" s="13">
        <f t="shared" si="4"/>
        <v>0</v>
      </c>
      <c r="F18" s="13">
        <f>SUM(F6:F17)</f>
        <v>7877.93</v>
      </c>
      <c r="G18" s="13">
        <f t="shared" si="4"/>
        <v>0</v>
      </c>
      <c r="H18" s="13">
        <v>1600.17</v>
      </c>
      <c r="I18" s="13">
        <v>29904.06</v>
      </c>
      <c r="J18" s="13">
        <f>SUM(J6:J17)</f>
        <v>34897.410000000003</v>
      </c>
      <c r="K18" s="13">
        <f t="shared" si="4"/>
        <v>0</v>
      </c>
      <c r="L18" s="13">
        <f>SUM(L6:L17)</f>
        <v>34897.410000000003</v>
      </c>
      <c r="M18" s="13">
        <f>SUM(M6:M17)</f>
        <v>-4993.3500000000013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M18" sqref="M1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55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887.4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6717.62</v>
      </c>
      <c r="C6" s="13"/>
      <c r="D6" s="13">
        <v>1314.04</v>
      </c>
      <c r="E6" s="13"/>
      <c r="F6" s="19">
        <v>3346.39</v>
      </c>
      <c r="G6" s="19">
        <v>88.54</v>
      </c>
      <c r="H6" s="13">
        <v>621.17999999999995</v>
      </c>
      <c r="I6" s="19">
        <v>12087.77</v>
      </c>
      <c r="J6" s="19">
        <v>6143.23</v>
      </c>
      <c r="K6" s="13"/>
      <c r="L6" s="19">
        <f>SUM(J6:K6)</f>
        <v>6143.23</v>
      </c>
      <c r="M6" s="19">
        <f>I6-L6</f>
        <v>5944.5400000000009</v>
      </c>
    </row>
    <row r="7" spans="1:13">
      <c r="A7" s="13" t="s">
        <v>18</v>
      </c>
      <c r="B7" s="13">
        <v>6717.62</v>
      </c>
      <c r="C7" s="13"/>
      <c r="D7" s="13">
        <v>1303.4000000000001</v>
      </c>
      <c r="E7" s="13"/>
      <c r="F7" s="19">
        <v>3136.39</v>
      </c>
      <c r="G7" s="19">
        <v>88.54</v>
      </c>
      <c r="H7" s="13">
        <v>621.17999999999995</v>
      </c>
      <c r="I7" s="19">
        <f t="shared" ref="I7:I12" si="0">SUM(B7:H7)</f>
        <v>11867.130000000001</v>
      </c>
      <c r="J7" s="19">
        <v>7668.21</v>
      </c>
      <c r="K7" s="13"/>
      <c r="L7" s="19">
        <f t="shared" ref="L7:L17" si="1">SUM(J7:K7)</f>
        <v>7668.21</v>
      </c>
      <c r="M7" s="19">
        <f t="shared" ref="M7:M12" si="2">I7-L7</f>
        <v>4198.920000000001</v>
      </c>
    </row>
    <row r="8" spans="1:13">
      <c r="A8" s="13" t="s">
        <v>19</v>
      </c>
      <c r="B8" s="13">
        <v>6717.62</v>
      </c>
      <c r="C8" s="13"/>
      <c r="D8" s="13">
        <v>1356.6</v>
      </c>
      <c r="E8" s="13"/>
      <c r="F8" s="19">
        <v>3454.77</v>
      </c>
      <c r="G8" s="19">
        <v>88.54</v>
      </c>
      <c r="H8" s="13">
        <v>621.17999999999995</v>
      </c>
      <c r="I8" s="19">
        <f t="shared" si="0"/>
        <v>12238.710000000001</v>
      </c>
      <c r="J8" s="19">
        <v>6754.65</v>
      </c>
      <c r="K8" s="13"/>
      <c r="L8" s="19">
        <f t="shared" si="1"/>
        <v>6754.65</v>
      </c>
      <c r="M8" s="19">
        <f t="shared" si="2"/>
        <v>5484.0600000000013</v>
      </c>
    </row>
    <row r="9" spans="1:13">
      <c r="A9" s="13" t="s">
        <v>20</v>
      </c>
      <c r="B9" s="13"/>
      <c r="C9" s="13"/>
      <c r="D9" s="13"/>
      <c r="E9" s="13"/>
      <c r="F9" s="19"/>
      <c r="G9" s="19"/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/>
      <c r="H10" s="13">
        <f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/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/>
      <c r="H12" s="13">
        <f>H11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/>
      <c r="H13" s="13">
        <f>H11</f>
        <v>0</v>
      </c>
      <c r="I13" s="19"/>
      <c r="J13" s="19"/>
      <c r="K13" s="13"/>
      <c r="L13" s="19">
        <f t="shared" si="1"/>
        <v>0</v>
      </c>
      <c r="M13" s="19"/>
    </row>
    <row r="14" spans="1:13">
      <c r="A14" s="13" t="s">
        <v>25</v>
      </c>
      <c r="B14" s="13"/>
      <c r="C14" s="13"/>
      <c r="D14" s="13"/>
      <c r="E14" s="13"/>
      <c r="F14" s="19"/>
      <c r="G14" s="19"/>
      <c r="H14" s="13">
        <f>H12</f>
        <v>0</v>
      </c>
      <c r="I14" s="19"/>
      <c r="J14" s="19"/>
      <c r="K14" s="13"/>
      <c r="L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/>
      <c r="H15" s="13">
        <f>H13</f>
        <v>0</v>
      </c>
      <c r="I15" s="19"/>
      <c r="J15" s="19"/>
      <c r="K15" s="13"/>
      <c r="L15" s="19">
        <f t="shared" si="1"/>
        <v>0</v>
      </c>
      <c r="M15" s="19"/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/>
      <c r="H16" s="13">
        <f>H12</f>
        <v>0</v>
      </c>
      <c r="I16" s="25"/>
      <c r="J16" s="19"/>
      <c r="K16" s="13"/>
      <c r="L16" s="19">
        <f t="shared" si="1"/>
        <v>0</v>
      </c>
      <c r="M16" s="19"/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/>
      <c r="H17" s="13">
        <f>H13</f>
        <v>0</v>
      </c>
      <c r="I17" s="19"/>
      <c r="J17" s="19"/>
      <c r="K17" s="13"/>
      <c r="L17" s="19">
        <f t="shared" si="1"/>
        <v>0</v>
      </c>
      <c r="M17" s="19"/>
    </row>
    <row r="18" spans="1:13">
      <c r="A18" s="21" t="s">
        <v>41</v>
      </c>
      <c r="B18" s="13">
        <v>20152.86</v>
      </c>
      <c r="C18" s="13">
        <f>SUM(C6:C14)</f>
        <v>0</v>
      </c>
      <c r="D18" s="13">
        <f>SUM(D6:D17)</f>
        <v>3974.04</v>
      </c>
      <c r="E18" s="13">
        <f>SUM(E6:E14)</f>
        <v>0</v>
      </c>
      <c r="F18" s="13">
        <v>9937.5499999999993</v>
      </c>
      <c r="G18" s="13">
        <v>265.62</v>
      </c>
      <c r="H18" s="13">
        <v>1863.54</v>
      </c>
      <c r="I18" s="13">
        <v>36193.61</v>
      </c>
      <c r="J18" s="13">
        <f>SUM(J6:J17)</f>
        <v>20566.089999999997</v>
      </c>
      <c r="K18" s="13">
        <f>SUM(K6:K14)</f>
        <v>0</v>
      </c>
      <c r="L18" s="13">
        <f>SUM(L6:L17)</f>
        <v>20566.089999999997</v>
      </c>
      <c r="M18" s="13">
        <v>15627.52</v>
      </c>
    </row>
    <row r="35" ht="16.5" customHeight="1"/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M18" sqref="M1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56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807.3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4097.6400000000003</v>
      </c>
      <c r="C6" s="13"/>
      <c r="D6" s="13">
        <v>1401.82</v>
      </c>
      <c r="E6" s="13"/>
      <c r="F6" s="19">
        <v>3569.92</v>
      </c>
      <c r="G6" s="19">
        <v>0</v>
      </c>
      <c r="H6" s="13">
        <v>378.91</v>
      </c>
      <c r="I6" s="19">
        <v>9448.2900000000009</v>
      </c>
      <c r="J6" s="19">
        <v>8425</v>
      </c>
      <c r="K6" s="13"/>
      <c r="L6" s="19">
        <f>SUM(J6:K6)</f>
        <v>8425</v>
      </c>
      <c r="M6" s="19">
        <f>I6-L6</f>
        <v>1023.2900000000009</v>
      </c>
    </row>
    <row r="7" spans="1:13">
      <c r="A7" s="13" t="s">
        <v>18</v>
      </c>
      <c r="B7" s="13">
        <v>4097.6400000000003</v>
      </c>
      <c r="C7" s="13"/>
      <c r="D7" s="13">
        <v>760.76</v>
      </c>
      <c r="E7" s="13"/>
      <c r="F7" s="19">
        <v>2269.31</v>
      </c>
      <c r="G7" s="19">
        <f>G6</f>
        <v>0</v>
      </c>
      <c r="H7" s="13">
        <v>378.91</v>
      </c>
      <c r="I7" s="19">
        <f t="shared" ref="I7:I17" si="0">SUM(B7:H7)</f>
        <v>7506.6200000000008</v>
      </c>
      <c r="J7" s="19">
        <v>5119</v>
      </c>
      <c r="K7" s="13"/>
      <c r="L7" s="19">
        <f t="shared" ref="L7:L17" si="1">SUM(J7:K7)</f>
        <v>5119</v>
      </c>
      <c r="M7" s="19">
        <f t="shared" ref="M7:M17" si="2">I7-L7</f>
        <v>2387.6200000000008</v>
      </c>
    </row>
    <row r="8" spans="1:13">
      <c r="A8" s="13" t="s">
        <v>19</v>
      </c>
      <c r="B8" s="13">
        <v>4097.6400000000003</v>
      </c>
      <c r="C8" s="13"/>
      <c r="D8" s="13">
        <v>864.5</v>
      </c>
      <c r="E8" s="13"/>
      <c r="F8" s="19">
        <v>2303.1799999999998</v>
      </c>
      <c r="G8" s="19">
        <f>G6</f>
        <v>0</v>
      </c>
      <c r="H8" s="13">
        <v>378.91</v>
      </c>
      <c r="I8" s="19">
        <f t="shared" si="0"/>
        <v>7644.23</v>
      </c>
      <c r="J8" s="19">
        <v>5840</v>
      </c>
      <c r="K8" s="13"/>
      <c r="L8" s="19">
        <f t="shared" si="1"/>
        <v>5840</v>
      </c>
      <c r="M8" s="19">
        <f t="shared" si="2"/>
        <v>1804.2299999999996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3">G6</f>
        <v>0</v>
      </c>
      <c r="H12" s="13">
        <f>H11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3"/>
        <v>0</v>
      </c>
      <c r="H13" s="13">
        <f>H12</f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3"/>
        <v>0</v>
      </c>
      <c r="H15" s="13">
        <f>H13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3"/>
        <v>0</v>
      </c>
      <c r="H16" s="13">
        <f>H15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5">
      <c r="A17" s="13" t="s">
        <v>28</v>
      </c>
      <c r="B17" s="13">
        <f>B10</f>
        <v>0</v>
      </c>
      <c r="C17" s="13"/>
      <c r="D17" s="13"/>
      <c r="E17" s="13"/>
      <c r="F17" s="19"/>
      <c r="G17" s="19">
        <f t="shared" si="3"/>
        <v>0</v>
      </c>
      <c r="H17" s="13">
        <f>H16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5">
      <c r="A18" s="21" t="s">
        <v>29</v>
      </c>
      <c r="B18" s="13">
        <v>12292.92</v>
      </c>
      <c r="C18" s="13">
        <f t="shared" ref="C18:O18" si="4">SUM(C6:C14)</f>
        <v>0</v>
      </c>
      <c r="D18" s="13">
        <f>SUM(D6:D17)</f>
        <v>3027.08</v>
      </c>
      <c r="E18" s="13">
        <f t="shared" si="4"/>
        <v>0</v>
      </c>
      <c r="F18" s="13">
        <f>SUM(F6:F17)</f>
        <v>8142.41</v>
      </c>
      <c r="G18" s="13">
        <f t="shared" si="4"/>
        <v>0</v>
      </c>
      <c r="H18" s="13">
        <v>1136.73</v>
      </c>
      <c r="I18" s="13">
        <v>24599.14</v>
      </c>
      <c r="J18" s="13">
        <f>SUM(J6:J17)</f>
        <v>19384</v>
      </c>
      <c r="K18" s="13">
        <f t="shared" si="4"/>
        <v>0</v>
      </c>
      <c r="L18" s="13">
        <f>SUM(L6:L17)</f>
        <v>19384</v>
      </c>
      <c r="M18" s="13">
        <v>5215.1400000000003</v>
      </c>
      <c r="N18" s="13">
        <f t="shared" si="4"/>
        <v>0</v>
      </c>
      <c r="O18" s="13">
        <f t="shared" si="4"/>
        <v>0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57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807.3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>
        <v>6111.26</v>
      </c>
      <c r="C6" s="13"/>
      <c r="D6" s="13">
        <v>1154.44</v>
      </c>
      <c r="E6" s="13"/>
      <c r="F6" s="19">
        <v>2939.94</v>
      </c>
      <c r="G6" s="19">
        <v>0</v>
      </c>
      <c r="H6" s="13">
        <v>565.11</v>
      </c>
      <c r="I6" s="19">
        <v>10770.75</v>
      </c>
      <c r="J6" s="19">
        <v>9352</v>
      </c>
      <c r="K6" s="13"/>
      <c r="L6" s="19">
        <f>SUM(J6:K6)</f>
        <v>9352</v>
      </c>
      <c r="M6" s="19">
        <f>I6-L6</f>
        <v>1418.75</v>
      </c>
    </row>
    <row r="7" spans="1:13">
      <c r="A7" s="13" t="s">
        <v>18</v>
      </c>
      <c r="B7" s="13">
        <v>6111.26</v>
      </c>
      <c r="C7" s="13"/>
      <c r="D7" s="13">
        <v>1181.04</v>
      </c>
      <c r="E7" s="13"/>
      <c r="F7" s="19">
        <v>2823.88</v>
      </c>
      <c r="G7" s="19">
        <f>G6</f>
        <v>0</v>
      </c>
      <c r="H7" s="13">
        <v>565.11</v>
      </c>
      <c r="I7" s="19">
        <f t="shared" ref="I7:I17" si="0">SUM(B7:H7)</f>
        <v>10681.29</v>
      </c>
      <c r="J7" s="19">
        <v>7233</v>
      </c>
      <c r="K7" s="13"/>
      <c r="L7" s="19">
        <f t="shared" ref="L7:L17" si="1">SUM(J7:K7)</f>
        <v>7233</v>
      </c>
      <c r="M7" s="19">
        <f t="shared" ref="M7:M17" si="2">I7-L7</f>
        <v>3448.2900000000009</v>
      </c>
    </row>
    <row r="8" spans="1:13">
      <c r="A8" s="13" t="s">
        <v>19</v>
      </c>
      <c r="B8" s="13">
        <v>6111.26</v>
      </c>
      <c r="C8" s="13"/>
      <c r="D8" s="13">
        <v>1367.24</v>
      </c>
      <c r="E8" s="13"/>
      <c r="F8" s="19">
        <v>3298.96</v>
      </c>
      <c r="G8" s="19">
        <f>G6</f>
        <v>0</v>
      </c>
      <c r="H8" s="13">
        <v>565.11</v>
      </c>
      <c r="I8" s="19">
        <f>SUM(B8:H8)</f>
        <v>11342.57</v>
      </c>
      <c r="J8" s="19">
        <v>11142</v>
      </c>
      <c r="K8" s="13"/>
      <c r="L8" s="19">
        <f t="shared" si="1"/>
        <v>11142</v>
      </c>
      <c r="M8" s="19">
        <f t="shared" si="2"/>
        <v>200.56999999999971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G7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G6</f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G7</f>
        <v>0</v>
      </c>
      <c r="H14" s="13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G8</f>
        <v>0</v>
      </c>
      <c r="H15" s="13">
        <f t="shared" si="3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G9</f>
        <v>0</v>
      </c>
      <c r="H16" s="13">
        <f t="shared" si="3"/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 t="shared" si="3"/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18333.78</v>
      </c>
      <c r="C18" s="13">
        <f t="shared" ref="C18:K18" si="4">SUM(C6:C14)</f>
        <v>0</v>
      </c>
      <c r="D18" s="13">
        <f>SUM(D6:D17)</f>
        <v>3702.7200000000003</v>
      </c>
      <c r="E18" s="13">
        <f t="shared" si="4"/>
        <v>0</v>
      </c>
      <c r="F18" s="13">
        <f>SUM(F6:F17)</f>
        <v>9062.7799999999988</v>
      </c>
      <c r="G18" s="13">
        <f t="shared" si="4"/>
        <v>0</v>
      </c>
      <c r="H18" s="13">
        <v>1695.33</v>
      </c>
      <c r="I18" s="13">
        <v>32794.61</v>
      </c>
      <c r="J18" s="13">
        <f>SUM(J6:J17)</f>
        <v>27727</v>
      </c>
      <c r="K18" s="13">
        <f t="shared" si="4"/>
        <v>0</v>
      </c>
      <c r="L18" s="13">
        <f>SUM(L6:L17)</f>
        <v>27727</v>
      </c>
      <c r="M18" s="13">
        <f>SUM(M6:M17)</f>
        <v>5067.6100000000006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0</v>
      </c>
      <c r="B1" s="55"/>
      <c r="C1" s="55"/>
      <c r="D1" s="55"/>
      <c r="E1" s="55"/>
      <c r="F1" s="56" t="s">
        <v>58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706.31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5346.77</v>
      </c>
      <c r="C6" s="13"/>
      <c r="D6" s="13">
        <v>1178.3800000000001</v>
      </c>
      <c r="E6" s="13"/>
      <c r="F6" s="19">
        <v>3000.09</v>
      </c>
      <c r="G6" s="19">
        <v>0</v>
      </c>
      <c r="H6" s="13">
        <v>494.42</v>
      </c>
      <c r="I6" s="19">
        <v>10020.469999999999</v>
      </c>
      <c r="J6" s="19">
        <v>8830.85</v>
      </c>
      <c r="K6" s="13"/>
      <c r="L6" s="19">
        <f>SUM(J6:K6)</f>
        <v>8830.85</v>
      </c>
      <c r="M6" s="19">
        <f>I6-L6</f>
        <v>1189.619999999999</v>
      </c>
    </row>
    <row r="7" spans="1:13">
      <c r="A7" s="13" t="s">
        <v>18</v>
      </c>
      <c r="B7" s="13">
        <v>5346.77</v>
      </c>
      <c r="C7" s="13"/>
      <c r="D7" s="13">
        <v>861.84</v>
      </c>
      <c r="E7" s="13"/>
      <c r="F7" s="19">
        <v>2127.0500000000002</v>
      </c>
      <c r="G7" s="19">
        <f>G6</f>
        <v>0</v>
      </c>
      <c r="H7" s="13">
        <v>494.42</v>
      </c>
      <c r="I7" s="19">
        <v>8830.08</v>
      </c>
      <c r="J7" s="19">
        <v>7079.68</v>
      </c>
      <c r="K7" s="13"/>
      <c r="L7" s="19">
        <f t="shared" ref="L7:L17" si="0">SUM(J7:K7)</f>
        <v>7079.68</v>
      </c>
      <c r="M7" s="19">
        <f t="shared" ref="M7:M17" si="1">I7-L7</f>
        <v>1750.3999999999996</v>
      </c>
    </row>
    <row r="8" spans="1:13">
      <c r="A8" s="13" t="s">
        <v>19</v>
      </c>
      <c r="B8" s="13">
        <v>5346.77</v>
      </c>
      <c r="C8" s="13"/>
      <c r="D8" s="13">
        <v>694.15</v>
      </c>
      <c r="E8" s="13"/>
      <c r="F8" s="19">
        <v>1768.03</v>
      </c>
      <c r="G8" s="19">
        <f>G6</f>
        <v>0</v>
      </c>
      <c r="H8" s="13">
        <v>494.42</v>
      </c>
      <c r="I8" s="19">
        <f t="shared" ref="I8:I17" si="2">SUM(B8:H8)</f>
        <v>8303.369999999999</v>
      </c>
      <c r="J8" s="19">
        <v>3564.64</v>
      </c>
      <c r="K8" s="13"/>
      <c r="L8" s="19">
        <f t="shared" si="0"/>
        <v>3564.64</v>
      </c>
      <c r="M8" s="19">
        <f t="shared" si="1"/>
        <v>4738.7299999999996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4">G6</f>
        <v>0</v>
      </c>
      <c r="H12" s="13">
        <f t="shared" si="3"/>
        <v>0</v>
      </c>
      <c r="I12" s="19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4"/>
        <v>0</v>
      </c>
      <c r="H13" s="13">
        <f t="shared" si="3"/>
        <v>0</v>
      </c>
      <c r="I13" s="19">
        <f t="shared" si="2"/>
        <v>0</v>
      </c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4"/>
        <v>0</v>
      </c>
      <c r="H14" s="13">
        <f t="shared" si="3"/>
        <v>0</v>
      </c>
      <c r="I14" s="19"/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4"/>
        <v>0</v>
      </c>
      <c r="H15" s="13">
        <f t="shared" si="3"/>
        <v>0</v>
      </c>
      <c r="I15" s="19">
        <f t="shared" si="2"/>
        <v>0</v>
      </c>
      <c r="J15" s="19" t="s">
        <v>211</v>
      </c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4"/>
        <v>0</v>
      </c>
      <c r="H16" s="13">
        <f t="shared" si="3"/>
        <v>0</v>
      </c>
      <c r="I16" s="19">
        <f t="shared" si="2"/>
        <v>0</v>
      </c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4"/>
        <v>0</v>
      </c>
      <c r="H17" s="13">
        <f t="shared" si="3"/>
        <v>0</v>
      </c>
      <c r="I17" s="19">
        <f t="shared" si="2"/>
        <v>0</v>
      </c>
      <c r="J17" s="19"/>
      <c r="K17" s="13"/>
      <c r="L17" s="19">
        <f t="shared" si="0"/>
        <v>0</v>
      </c>
      <c r="M17" s="19">
        <f t="shared" si="1"/>
        <v>0</v>
      </c>
    </row>
    <row r="18" spans="1:13">
      <c r="A18" s="21" t="s">
        <v>29</v>
      </c>
      <c r="B18" s="13">
        <v>16040.31</v>
      </c>
      <c r="C18" s="13">
        <f t="shared" ref="C18:K18" si="5">SUM(C6:C14)</f>
        <v>0</v>
      </c>
      <c r="D18" s="13">
        <f>SUM(D6:D17)</f>
        <v>2734.3700000000003</v>
      </c>
      <c r="E18" s="13">
        <f t="shared" si="5"/>
        <v>0</v>
      </c>
      <c r="F18" s="13">
        <f>SUM(F6:F17)</f>
        <v>6895.17</v>
      </c>
      <c r="G18" s="13">
        <f t="shared" si="5"/>
        <v>0</v>
      </c>
      <c r="H18" s="13">
        <v>1483.26</v>
      </c>
      <c r="I18" s="13">
        <f>SUM(I6:I17)</f>
        <v>27153.919999999998</v>
      </c>
      <c r="J18" s="13">
        <f>SUM(J6:J17)</f>
        <v>19475.170000000002</v>
      </c>
      <c r="K18" s="13">
        <f t="shared" si="5"/>
        <v>0</v>
      </c>
      <c r="L18" s="13">
        <f>SUM(L6:L17)</f>
        <v>19475.170000000002</v>
      </c>
      <c r="M18" s="13">
        <f>SUM(M6:M17)</f>
        <v>7678.7499999999982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54" t="s">
        <v>216</v>
      </c>
      <c r="B1" s="54"/>
      <c r="C1" s="54"/>
      <c r="D1" s="54"/>
      <c r="E1" s="54"/>
      <c r="F1" s="54" t="s">
        <v>30</v>
      </c>
      <c r="G1" s="54"/>
      <c r="H1" s="54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576.1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13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8">
        <v>4361.07</v>
      </c>
      <c r="C6" s="13"/>
      <c r="D6" s="13">
        <v>715.54</v>
      </c>
      <c r="E6" s="13"/>
      <c r="F6" s="19">
        <v>1822.22</v>
      </c>
      <c r="G6" s="18">
        <v>115.22</v>
      </c>
      <c r="H6" s="18">
        <v>403.27</v>
      </c>
      <c r="I6" s="18">
        <v>7417.32</v>
      </c>
      <c r="J6" s="19">
        <v>2459</v>
      </c>
      <c r="K6" s="13"/>
      <c r="L6" s="20">
        <f>SUM(J6:K6)</f>
        <v>2459</v>
      </c>
      <c r="M6" s="20">
        <f>I6-L6</f>
        <v>4958.32</v>
      </c>
    </row>
    <row r="7" spans="1:13">
      <c r="A7" s="13" t="s">
        <v>18</v>
      </c>
      <c r="B7" s="18">
        <v>4361.07</v>
      </c>
      <c r="C7" s="13"/>
      <c r="D7" s="13">
        <v>782.04</v>
      </c>
      <c r="E7" s="13"/>
      <c r="F7" s="19">
        <v>1991.57</v>
      </c>
      <c r="G7" s="18">
        <v>115.22</v>
      </c>
      <c r="H7" s="18">
        <v>403.27</v>
      </c>
      <c r="I7" s="18">
        <f t="shared" ref="I7:I16" si="0">SUM(B7:H7)</f>
        <v>7653.17</v>
      </c>
      <c r="J7" s="19">
        <v>6038.23</v>
      </c>
      <c r="K7" s="13"/>
      <c r="L7" s="20">
        <f t="shared" ref="L7:L17" si="1">SUM(J7:K7)</f>
        <v>6038.23</v>
      </c>
      <c r="M7" s="20">
        <f t="shared" ref="M7:M16" si="2">I7-L7</f>
        <v>1614.9400000000005</v>
      </c>
    </row>
    <row r="8" spans="1:13">
      <c r="A8" s="13" t="s">
        <v>19</v>
      </c>
      <c r="B8" s="18">
        <v>4361.07</v>
      </c>
      <c r="C8" s="13"/>
      <c r="D8" s="13">
        <v>569.24</v>
      </c>
      <c r="E8" s="13"/>
      <c r="F8" s="19">
        <v>1449.65</v>
      </c>
      <c r="G8" s="18">
        <v>115.22</v>
      </c>
      <c r="H8" s="18">
        <v>403.27</v>
      </c>
      <c r="I8" s="18">
        <f t="shared" si="0"/>
        <v>6898.4499999999989</v>
      </c>
      <c r="J8" s="19">
        <v>2202</v>
      </c>
      <c r="K8" s="13"/>
      <c r="L8" s="20">
        <f t="shared" si="1"/>
        <v>2202</v>
      </c>
      <c r="M8" s="20">
        <f t="shared" si="2"/>
        <v>4696.4499999999989</v>
      </c>
    </row>
    <row r="9" spans="1:13">
      <c r="A9" s="13" t="s">
        <v>20</v>
      </c>
      <c r="B9" s="18"/>
      <c r="C9" s="13"/>
      <c r="D9" s="13"/>
      <c r="E9" s="13"/>
      <c r="F9" s="19"/>
      <c r="G9" s="18"/>
      <c r="H9" s="18"/>
      <c r="I9" s="18">
        <f t="shared" si="0"/>
        <v>0</v>
      </c>
      <c r="J9" s="19"/>
      <c r="K9" s="13"/>
      <c r="L9" s="20">
        <f t="shared" si="1"/>
        <v>0</v>
      </c>
      <c r="M9" s="20">
        <f t="shared" si="2"/>
        <v>0</v>
      </c>
    </row>
    <row r="10" spans="1:13">
      <c r="A10" s="13" t="s">
        <v>21</v>
      </c>
      <c r="B10" s="18"/>
      <c r="C10" s="13"/>
      <c r="D10" s="13"/>
      <c r="E10" s="13"/>
      <c r="F10" s="19"/>
      <c r="G10" s="18">
        <f t="shared" ref="G10:H14" si="3">G9</f>
        <v>0</v>
      </c>
      <c r="H10" s="18">
        <f t="shared" si="3"/>
        <v>0</v>
      </c>
      <c r="I10" s="18">
        <f t="shared" si="0"/>
        <v>0</v>
      </c>
      <c r="J10" s="19"/>
      <c r="K10" s="13"/>
      <c r="L10" s="20">
        <f t="shared" si="1"/>
        <v>0</v>
      </c>
      <c r="M10" s="20">
        <f t="shared" si="2"/>
        <v>0</v>
      </c>
    </row>
    <row r="11" spans="1:13">
      <c r="A11" s="13" t="s">
        <v>22</v>
      </c>
      <c r="B11" s="18"/>
      <c r="C11" s="13"/>
      <c r="D11" s="13"/>
      <c r="E11" s="13">
        <v>0</v>
      </c>
      <c r="F11" s="19"/>
      <c r="G11" s="18">
        <f t="shared" si="3"/>
        <v>0</v>
      </c>
      <c r="H11" s="18">
        <f t="shared" si="3"/>
        <v>0</v>
      </c>
      <c r="I11" s="18">
        <f t="shared" si="0"/>
        <v>0</v>
      </c>
      <c r="J11" s="19"/>
      <c r="K11" s="13"/>
      <c r="L11" s="20">
        <f t="shared" si="1"/>
        <v>0</v>
      </c>
      <c r="M11" s="20">
        <f t="shared" si="2"/>
        <v>0</v>
      </c>
    </row>
    <row r="12" spans="1:13">
      <c r="A12" s="13" t="s">
        <v>23</v>
      </c>
      <c r="B12" s="18"/>
      <c r="C12" s="13"/>
      <c r="D12" s="13"/>
      <c r="E12" s="13">
        <v>0</v>
      </c>
      <c r="F12" s="19"/>
      <c r="G12" s="18">
        <f t="shared" si="3"/>
        <v>0</v>
      </c>
      <c r="H12" s="18">
        <f t="shared" si="3"/>
        <v>0</v>
      </c>
      <c r="I12" s="18">
        <f t="shared" si="0"/>
        <v>0</v>
      </c>
      <c r="J12" s="19"/>
      <c r="K12" s="13"/>
      <c r="L12" s="20">
        <f t="shared" si="1"/>
        <v>0</v>
      </c>
      <c r="M12" s="20">
        <f t="shared" si="2"/>
        <v>0</v>
      </c>
    </row>
    <row r="13" spans="1:13">
      <c r="A13" s="13" t="s">
        <v>24</v>
      </c>
      <c r="B13" s="18"/>
      <c r="C13" s="13"/>
      <c r="D13" s="13"/>
      <c r="E13" s="13"/>
      <c r="F13" s="19"/>
      <c r="G13" s="18">
        <f t="shared" si="3"/>
        <v>0</v>
      </c>
      <c r="H13" s="18">
        <f t="shared" si="3"/>
        <v>0</v>
      </c>
      <c r="I13" s="18">
        <f t="shared" si="0"/>
        <v>0</v>
      </c>
      <c r="J13" s="19"/>
      <c r="K13" s="13"/>
      <c r="L13" s="20">
        <f t="shared" si="1"/>
        <v>0</v>
      </c>
      <c r="M13" s="20">
        <f t="shared" si="2"/>
        <v>0</v>
      </c>
    </row>
    <row r="14" spans="1:13">
      <c r="A14" s="13" t="s">
        <v>25</v>
      </c>
      <c r="B14" s="18"/>
      <c r="C14" s="13"/>
      <c r="D14" s="13"/>
      <c r="E14" s="13"/>
      <c r="F14" s="19"/>
      <c r="G14" s="18">
        <f t="shared" si="3"/>
        <v>0</v>
      </c>
      <c r="H14" s="18">
        <f t="shared" si="3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8"/>
      <c r="C15" s="13"/>
      <c r="D15" s="13"/>
      <c r="E15" s="13"/>
      <c r="F15" s="19"/>
      <c r="G15" s="18">
        <f t="shared" ref="G15:H17" si="4">G14</f>
        <v>0</v>
      </c>
      <c r="H15" s="18">
        <f t="shared" si="4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8"/>
      <c r="C16" s="13"/>
      <c r="D16" s="13"/>
      <c r="E16" s="13"/>
      <c r="F16" s="19"/>
      <c r="G16" s="18">
        <f t="shared" si="4"/>
        <v>0</v>
      </c>
      <c r="H16" s="18">
        <f t="shared" si="4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8"/>
      <c r="C17" s="13"/>
      <c r="D17" s="13"/>
      <c r="E17" s="13"/>
      <c r="F17" s="19"/>
      <c r="G17" s="18">
        <f t="shared" si="4"/>
        <v>0</v>
      </c>
      <c r="H17" s="18">
        <f t="shared" si="4"/>
        <v>0</v>
      </c>
      <c r="I17" s="13"/>
      <c r="J17" s="19"/>
      <c r="K17" s="13"/>
      <c r="L17" s="19">
        <f t="shared" si="1"/>
        <v>0</v>
      </c>
      <c r="M17" s="19"/>
    </row>
    <row r="18" spans="1:13">
      <c r="A18" s="21" t="s">
        <v>29</v>
      </c>
      <c r="B18" s="18">
        <v>13083.21</v>
      </c>
      <c r="C18" s="18"/>
      <c r="D18" s="18">
        <v>2066.8200000000002</v>
      </c>
      <c r="E18" s="13">
        <f>SUM(E6:E12)</f>
        <v>0</v>
      </c>
      <c r="F18" s="13">
        <f>SUM(F6:F17)</f>
        <v>5263.4400000000005</v>
      </c>
      <c r="G18" s="13">
        <v>345.66</v>
      </c>
      <c r="H18" s="13">
        <v>1209.81</v>
      </c>
      <c r="I18" s="13">
        <v>21968.94</v>
      </c>
      <c r="J18" s="13">
        <f>SUM(J6:J17)</f>
        <v>10699.23</v>
      </c>
      <c r="K18" s="13">
        <f>SUM(K6:K14)</f>
        <v>0</v>
      </c>
      <c r="L18" s="13">
        <f>SUM(L6:L17)</f>
        <v>10699.23</v>
      </c>
      <c r="M18" s="13">
        <v>11269.71</v>
      </c>
    </row>
    <row r="19" spans="1:13">
      <c r="J19" s="22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216</v>
      </c>
      <c r="B1" s="55"/>
      <c r="C1" s="55"/>
      <c r="D1" s="55"/>
      <c r="E1" s="55"/>
      <c r="F1" s="56" t="s">
        <v>59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838.2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6345.17</v>
      </c>
      <c r="C6" s="13"/>
      <c r="D6" s="13">
        <v>1324.68</v>
      </c>
      <c r="E6" s="13"/>
      <c r="F6" s="19">
        <v>2072.86</v>
      </c>
      <c r="G6" s="19">
        <v>0</v>
      </c>
      <c r="H6" s="13">
        <v>586.74</v>
      </c>
      <c r="I6" s="19">
        <v>10329.450000000001</v>
      </c>
      <c r="J6" s="19">
        <v>6263</v>
      </c>
      <c r="K6" s="13"/>
      <c r="L6" s="19">
        <f>SUM(J6:K6)</f>
        <v>6263</v>
      </c>
      <c r="M6" s="19">
        <f>I6-L6</f>
        <v>4066.4500000000007</v>
      </c>
    </row>
    <row r="7" spans="1:13">
      <c r="A7" s="13" t="s">
        <v>18</v>
      </c>
      <c r="B7" s="13">
        <v>6554.17</v>
      </c>
      <c r="C7" s="13"/>
      <c r="D7" s="13">
        <v>1146.4000000000001</v>
      </c>
      <c r="E7" s="13"/>
      <c r="F7" s="19">
        <v>2736.72</v>
      </c>
      <c r="G7" s="19">
        <f>G6</f>
        <v>0</v>
      </c>
      <c r="H7" s="13">
        <v>586.74</v>
      </c>
      <c r="I7" s="19">
        <f t="shared" ref="I7:I17" si="0">SUM(B7:H7)</f>
        <v>11024.029999999999</v>
      </c>
      <c r="J7" s="19">
        <v>7530.85</v>
      </c>
      <c r="K7" s="13"/>
      <c r="L7" s="19">
        <f t="shared" ref="L7:L17" si="1">SUM(J7:K7)</f>
        <v>7530.85</v>
      </c>
      <c r="M7" s="19">
        <f t="shared" ref="M7:M17" si="2">I7-L7</f>
        <v>3493.1799999999985</v>
      </c>
    </row>
    <row r="8" spans="1:13">
      <c r="A8" s="13" t="s">
        <v>19</v>
      </c>
      <c r="B8" s="13">
        <v>6554.17</v>
      </c>
      <c r="C8" s="13"/>
      <c r="D8" s="13">
        <v>1923.18</v>
      </c>
      <c r="E8" s="13"/>
      <c r="F8" s="19">
        <v>4797.63</v>
      </c>
      <c r="G8" s="19">
        <f>G6</f>
        <v>0</v>
      </c>
      <c r="H8" s="13">
        <v>586.74</v>
      </c>
      <c r="I8" s="19">
        <f t="shared" si="0"/>
        <v>13861.72</v>
      </c>
      <c r="J8" s="19">
        <v>12320.9</v>
      </c>
      <c r="K8" s="13"/>
      <c r="L8" s="19">
        <f t="shared" si="1"/>
        <v>12320.9</v>
      </c>
      <c r="M8" s="19">
        <f t="shared" si="2"/>
        <v>1540.8199999999997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4"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4"/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4"/>
        <v>0</v>
      </c>
      <c r="H14" s="13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4"/>
        <v>0</v>
      </c>
      <c r="H15" s="13">
        <f t="shared" si="3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4"/>
        <v>0</v>
      </c>
      <c r="H16" s="13">
        <f>H13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4"/>
        <v>0</v>
      </c>
      <c r="H17" s="13">
        <f t="shared" si="3"/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19453.509999999998</v>
      </c>
      <c r="C18" s="13">
        <f t="shared" ref="C18:K18" si="5">SUM(C6:C12)</f>
        <v>0</v>
      </c>
      <c r="D18" s="13">
        <f>SUM(D6:D17)</f>
        <v>4394.26</v>
      </c>
      <c r="E18" s="13">
        <f t="shared" si="5"/>
        <v>0</v>
      </c>
      <c r="F18" s="13">
        <v>9607.2099999999991</v>
      </c>
      <c r="G18" s="13">
        <f t="shared" si="5"/>
        <v>0</v>
      </c>
      <c r="H18" s="13">
        <v>1760.22</v>
      </c>
      <c r="I18" s="13">
        <v>35215.199999999997</v>
      </c>
      <c r="J18" s="13">
        <f>SUM(J6:J17)</f>
        <v>26114.75</v>
      </c>
      <c r="K18" s="13">
        <f t="shared" si="5"/>
        <v>0</v>
      </c>
      <c r="L18" s="13">
        <f>SUM(L6:L17)</f>
        <v>26114.75</v>
      </c>
      <c r="M18" s="13">
        <v>9100.4500000000007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P15" sqref="P15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5" t="s">
        <v>60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726.7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36</v>
      </c>
      <c r="M5" s="17" t="s">
        <v>16</v>
      </c>
    </row>
    <row r="6" spans="1:13">
      <c r="A6" s="13" t="s">
        <v>17</v>
      </c>
      <c r="B6" s="13">
        <v>5501.12</v>
      </c>
      <c r="C6" s="13"/>
      <c r="D6" s="13">
        <v>1353.94</v>
      </c>
      <c r="E6" s="13"/>
      <c r="F6" s="19">
        <v>3448</v>
      </c>
      <c r="G6" s="13">
        <v>0</v>
      </c>
      <c r="H6" s="13">
        <v>508.69</v>
      </c>
      <c r="I6" s="13">
        <v>10811.75</v>
      </c>
      <c r="J6" s="19">
        <v>3676</v>
      </c>
      <c r="K6" s="13"/>
      <c r="L6" s="19">
        <f>SUM(J6:K6)</f>
        <v>3676</v>
      </c>
      <c r="M6" s="19">
        <f>I6-L6</f>
        <v>7135.75</v>
      </c>
    </row>
    <row r="7" spans="1:13">
      <c r="A7" s="13" t="s">
        <v>18</v>
      </c>
      <c r="B7" s="13">
        <v>5501.12</v>
      </c>
      <c r="C7" s="13"/>
      <c r="D7" s="13">
        <v>1005.48</v>
      </c>
      <c r="E7" s="13"/>
      <c r="F7" s="19">
        <v>2479.31</v>
      </c>
      <c r="G7" s="13">
        <f>G6</f>
        <v>0</v>
      </c>
      <c r="H7" s="13">
        <v>508.69</v>
      </c>
      <c r="I7" s="13">
        <f t="shared" ref="I7:I13" si="0">SUM(B7:H7)</f>
        <v>9494.6</v>
      </c>
      <c r="J7" s="19">
        <v>10117.75</v>
      </c>
      <c r="K7" s="13"/>
      <c r="L7" s="19">
        <f t="shared" ref="L7:L17" si="1">SUM(J7:K7)</f>
        <v>10117.75</v>
      </c>
      <c r="M7" s="19">
        <f t="shared" ref="M7:M18" si="2">I7-L7</f>
        <v>-623.14999999999964</v>
      </c>
    </row>
    <row r="8" spans="1:13">
      <c r="A8" s="13" t="s">
        <v>19</v>
      </c>
      <c r="B8" s="13">
        <v>5501.12</v>
      </c>
      <c r="C8" s="13"/>
      <c r="D8" s="13">
        <v>1228.92</v>
      </c>
      <c r="E8" s="13"/>
      <c r="F8" s="19">
        <v>3210.91</v>
      </c>
      <c r="G8" s="13">
        <f>G6</f>
        <v>0</v>
      </c>
      <c r="H8" s="13">
        <v>508.69</v>
      </c>
      <c r="I8" s="13">
        <f t="shared" si="0"/>
        <v>10449.640000000001</v>
      </c>
      <c r="J8" s="19">
        <v>11290.5</v>
      </c>
      <c r="K8" s="13"/>
      <c r="L8" s="19">
        <f t="shared" si="1"/>
        <v>11290.5</v>
      </c>
      <c r="M8" s="19">
        <f t="shared" si="2"/>
        <v>-840.85999999999876</v>
      </c>
    </row>
    <row r="9" spans="1:13">
      <c r="A9" s="13" t="s">
        <v>20</v>
      </c>
      <c r="B9" s="13"/>
      <c r="C9" s="13"/>
      <c r="D9" s="13"/>
      <c r="E9" s="13"/>
      <c r="F9" s="19"/>
      <c r="G9" s="13">
        <f>G6</f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3">
        <f>G6</f>
        <v>0</v>
      </c>
      <c r="H10" s="13">
        <f t="shared" ref="H10:H17" si="3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3">
        <f>G6</f>
        <v>0</v>
      </c>
      <c r="H11" s="13">
        <f t="shared" si="3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3">
        <f>G7</f>
        <v>0</v>
      </c>
      <c r="H12" s="13">
        <f t="shared" si="3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3">
        <f>G6</f>
        <v>0</v>
      </c>
      <c r="H13" s="13">
        <f t="shared" si="3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3">
        <f>G7</f>
        <v>0</v>
      </c>
      <c r="H14" s="13">
        <f t="shared" si="3"/>
        <v>0</v>
      </c>
      <c r="I14" s="13"/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3"/>
      <c r="H15" s="13">
        <f t="shared" si="3"/>
        <v>0</v>
      </c>
      <c r="I15" s="13"/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D16" s="24"/>
      <c r="F16" s="25"/>
      <c r="H16" s="13">
        <f t="shared" si="3"/>
        <v>0</v>
      </c>
      <c r="J16" s="25"/>
      <c r="L16" s="25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D17" s="24"/>
      <c r="F17" s="25"/>
      <c r="H17" s="13">
        <f t="shared" si="3"/>
        <v>0</v>
      </c>
      <c r="J17" s="25"/>
      <c r="L17" s="25">
        <f t="shared" si="1"/>
        <v>0</v>
      </c>
      <c r="M17" s="19">
        <f t="shared" si="2"/>
        <v>0</v>
      </c>
    </row>
    <row r="18" spans="1:13">
      <c r="A18" s="21" t="s">
        <v>29</v>
      </c>
      <c r="B18">
        <v>16503.36</v>
      </c>
      <c r="D18" s="24">
        <v>3588.34</v>
      </c>
      <c r="F18" s="25">
        <v>9138.2199999999993</v>
      </c>
      <c r="H18">
        <v>1526.07</v>
      </c>
      <c r="I18">
        <v>30755.99</v>
      </c>
      <c r="J18" s="25">
        <v>25084.25</v>
      </c>
      <c r="L18" s="25">
        <v>25084.25</v>
      </c>
      <c r="M18" s="19">
        <f t="shared" si="2"/>
        <v>5671.7400000000016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4" t="s">
        <v>207</v>
      </c>
      <c r="B1" s="54"/>
      <c r="C1" s="54"/>
      <c r="D1" s="54"/>
      <c r="E1" s="54"/>
      <c r="F1" s="56" t="s">
        <v>61</v>
      </c>
      <c r="G1" s="56"/>
      <c r="H1" s="56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922.9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62</v>
      </c>
      <c r="J5" s="16" t="s">
        <v>14</v>
      </c>
      <c r="K5" s="16"/>
      <c r="L5" s="16" t="s">
        <v>50</v>
      </c>
      <c r="M5" s="17" t="s">
        <v>16</v>
      </c>
    </row>
    <row r="6" spans="1:13">
      <c r="A6" s="13" t="s">
        <v>17</v>
      </c>
      <c r="B6" s="13">
        <v>6986.35</v>
      </c>
      <c r="C6" s="13"/>
      <c r="D6" s="13">
        <v>1234.24</v>
      </c>
      <c r="E6" s="13"/>
      <c r="F6" s="19">
        <v>3143.15</v>
      </c>
      <c r="G6" s="19">
        <v>0</v>
      </c>
      <c r="H6" s="13">
        <v>646.03</v>
      </c>
      <c r="I6" s="19">
        <v>12009.77</v>
      </c>
      <c r="J6" s="19">
        <v>7744</v>
      </c>
      <c r="K6" s="13"/>
      <c r="L6" s="19">
        <f>SUM(J6:K6)</f>
        <v>7744</v>
      </c>
      <c r="M6" s="19">
        <f>I6-L6</f>
        <v>4265.7700000000004</v>
      </c>
    </row>
    <row r="7" spans="1:13">
      <c r="A7" s="13" t="s">
        <v>18</v>
      </c>
      <c r="B7" s="13">
        <v>6986.35</v>
      </c>
      <c r="C7" s="13"/>
      <c r="D7" s="13">
        <v>912.38</v>
      </c>
      <c r="E7" s="13"/>
      <c r="F7" s="19">
        <v>2255.75</v>
      </c>
      <c r="G7" s="19">
        <f>G6</f>
        <v>0</v>
      </c>
      <c r="H7" s="13">
        <v>646.03</v>
      </c>
      <c r="I7" s="19">
        <f t="shared" ref="I7:I17" si="0">SUM(B7:H7)</f>
        <v>10800.51</v>
      </c>
      <c r="J7" s="19">
        <v>11493</v>
      </c>
      <c r="K7" s="13"/>
      <c r="L7" s="19">
        <f t="shared" ref="L7:L17" si="1">SUM(J7:K7)</f>
        <v>11493</v>
      </c>
      <c r="M7" s="19">
        <f t="shared" ref="M7:M17" si="2">I7-L7</f>
        <v>-692.48999999999978</v>
      </c>
    </row>
    <row r="8" spans="1:13">
      <c r="A8" s="13" t="s">
        <v>19</v>
      </c>
      <c r="B8" s="13">
        <v>6986.35</v>
      </c>
      <c r="C8" s="13"/>
      <c r="D8" s="13">
        <v>691.6</v>
      </c>
      <c r="E8" s="13"/>
      <c r="F8" s="19">
        <v>1896.73</v>
      </c>
      <c r="G8" s="19">
        <f>G6</f>
        <v>0</v>
      </c>
      <c r="H8" s="13">
        <v>646.03</v>
      </c>
      <c r="I8" s="19">
        <f t="shared" si="0"/>
        <v>10220.710000000001</v>
      </c>
      <c r="J8" s="19">
        <v>6214.61</v>
      </c>
      <c r="K8" s="13"/>
      <c r="L8" s="19">
        <f t="shared" si="1"/>
        <v>6214.61</v>
      </c>
      <c r="M8" s="19">
        <f t="shared" si="2"/>
        <v>4006.1000000000013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G7</f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G8</f>
        <v>0</v>
      </c>
      <c r="H14" s="13">
        <f t="shared" si="3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G9</f>
        <v>0</v>
      </c>
      <c r="H15" s="13">
        <f t="shared" si="3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G10</f>
        <v>0</v>
      </c>
      <c r="H16" s="13">
        <f t="shared" si="3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B10</f>
        <v>0</v>
      </c>
      <c r="C17" s="13"/>
      <c r="D17" s="13"/>
      <c r="E17" s="13"/>
      <c r="F17" s="19"/>
      <c r="G17" s="19">
        <f>G10</f>
        <v>0</v>
      </c>
      <c r="H17" s="13">
        <f t="shared" si="3"/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20959.05</v>
      </c>
      <c r="C18" s="13">
        <f t="shared" ref="C18:K18" si="4">SUM(C6:C14)</f>
        <v>0</v>
      </c>
      <c r="D18" s="13">
        <v>2838.22</v>
      </c>
      <c r="E18" s="13">
        <f t="shared" si="4"/>
        <v>0</v>
      </c>
      <c r="F18" s="13">
        <v>7295.63</v>
      </c>
      <c r="G18" s="13">
        <f t="shared" si="4"/>
        <v>0</v>
      </c>
      <c r="H18" s="13">
        <v>1938.09</v>
      </c>
      <c r="I18" s="13">
        <v>33030.99</v>
      </c>
      <c r="J18" s="13">
        <v>25451.61</v>
      </c>
      <c r="K18" s="13">
        <f t="shared" si="4"/>
        <v>0</v>
      </c>
      <c r="L18" s="13">
        <f>SUM(L6:L17)</f>
        <v>25451.61</v>
      </c>
      <c r="M18" s="13">
        <f>SUM(M6:M17)</f>
        <v>7579.3800000000019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6" max="6" width="9.5703125" bestFit="1" customWidth="1"/>
  </cols>
  <sheetData>
    <row r="1" spans="1:13">
      <c r="A1" s="55" t="s">
        <v>207</v>
      </c>
      <c r="B1" s="55"/>
      <c r="C1" s="55"/>
      <c r="D1" s="55"/>
      <c r="E1" s="55"/>
      <c r="F1" s="56" t="s">
        <v>63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838.7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6348.96</v>
      </c>
      <c r="C6" s="13"/>
      <c r="D6" s="13">
        <v>1893.92</v>
      </c>
      <c r="E6" s="13"/>
      <c r="F6" s="19">
        <v>4823.13</v>
      </c>
      <c r="G6" s="19">
        <v>0</v>
      </c>
      <c r="H6" s="13">
        <v>587.09</v>
      </c>
      <c r="I6" s="19">
        <v>13653.1</v>
      </c>
      <c r="J6" s="19">
        <v>9812.73</v>
      </c>
      <c r="K6" s="13"/>
      <c r="L6" s="19">
        <f>SUM(J6:K6)</f>
        <v>9812.73</v>
      </c>
      <c r="M6" s="19">
        <f>I6-L6</f>
        <v>3840.3700000000008</v>
      </c>
    </row>
    <row r="7" spans="1:13">
      <c r="A7" s="13" t="s">
        <v>18</v>
      </c>
      <c r="B7" s="13">
        <v>6348.96</v>
      </c>
      <c r="C7" s="13"/>
      <c r="D7" s="13">
        <v>1747.62</v>
      </c>
      <c r="E7" s="13"/>
      <c r="F7" s="19">
        <v>4199.92</v>
      </c>
      <c r="G7" s="19">
        <f>G6</f>
        <v>0</v>
      </c>
      <c r="H7" s="13">
        <v>587.09</v>
      </c>
      <c r="I7" s="19">
        <v>12883.59</v>
      </c>
      <c r="J7" s="19">
        <v>8215.3799999999992</v>
      </c>
      <c r="K7" s="13"/>
      <c r="L7" s="19">
        <f t="shared" ref="L7:L17" si="0">SUM(J7:K7)</f>
        <v>8215.3799999999992</v>
      </c>
      <c r="M7" s="19">
        <f t="shared" ref="M7:M17" si="1">I7-L7</f>
        <v>4668.2100000000009</v>
      </c>
    </row>
    <row r="8" spans="1:13">
      <c r="A8" s="13" t="s">
        <v>19</v>
      </c>
      <c r="B8" s="13">
        <v>6348.96</v>
      </c>
      <c r="C8" s="13"/>
      <c r="D8" s="13">
        <v>1790.12</v>
      </c>
      <c r="E8" s="13"/>
      <c r="F8" s="19">
        <v>4741.84</v>
      </c>
      <c r="G8" s="19">
        <f>G6</f>
        <v>0</v>
      </c>
      <c r="H8" s="13">
        <v>587.09</v>
      </c>
      <c r="I8" s="19">
        <f t="shared" ref="I8:I17" si="2">SUM(B8:H8)</f>
        <v>13468.01</v>
      </c>
      <c r="J8" s="19">
        <v>9743</v>
      </c>
      <c r="K8" s="13"/>
      <c r="L8" s="19">
        <f t="shared" si="0"/>
        <v>9743</v>
      </c>
      <c r="M8" s="19">
        <f t="shared" si="1"/>
        <v>3725.01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4">G6</f>
        <v>0</v>
      </c>
      <c r="H12" s="13">
        <f t="shared" si="3"/>
        <v>0</v>
      </c>
      <c r="I12" s="19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4"/>
        <v>0</v>
      </c>
      <c r="H13" s="13">
        <f t="shared" si="3"/>
        <v>0</v>
      </c>
      <c r="I13" s="19"/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4"/>
        <v>0</v>
      </c>
      <c r="H14" s="13">
        <f t="shared" si="3"/>
        <v>0</v>
      </c>
      <c r="I14" s="19">
        <f t="shared" si="2"/>
        <v>0</v>
      </c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4"/>
        <v>0</v>
      </c>
      <c r="H15" s="13">
        <f t="shared" si="3"/>
        <v>0</v>
      </c>
      <c r="I15" s="19">
        <f t="shared" si="2"/>
        <v>0</v>
      </c>
      <c r="J15" s="19"/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4"/>
        <v>0</v>
      </c>
      <c r="H16" s="13">
        <f t="shared" si="3"/>
        <v>0</v>
      </c>
      <c r="I16" s="19">
        <f t="shared" si="2"/>
        <v>0</v>
      </c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4"/>
        <v>0</v>
      </c>
      <c r="H17" s="13">
        <f t="shared" si="3"/>
        <v>0</v>
      </c>
      <c r="I17" s="19">
        <f t="shared" si="2"/>
        <v>0</v>
      </c>
      <c r="J17" s="19"/>
      <c r="K17" s="13"/>
      <c r="L17" s="19">
        <f t="shared" si="0"/>
        <v>0</v>
      </c>
      <c r="M17" s="19">
        <f t="shared" si="1"/>
        <v>0</v>
      </c>
    </row>
    <row r="18" spans="1:13">
      <c r="A18" s="21" t="s">
        <v>29</v>
      </c>
      <c r="B18" s="13">
        <v>19046.88</v>
      </c>
      <c r="C18" s="13">
        <f t="shared" ref="C18:K18" si="5">SUM(C6:C14)</f>
        <v>0</v>
      </c>
      <c r="D18" s="13">
        <f>SUM(D6:D17)</f>
        <v>5431.66</v>
      </c>
      <c r="E18" s="13">
        <f t="shared" si="5"/>
        <v>0</v>
      </c>
      <c r="F18" s="13">
        <v>13764.89</v>
      </c>
      <c r="G18" s="13">
        <f t="shared" si="5"/>
        <v>0</v>
      </c>
      <c r="H18" s="13">
        <v>1761.27</v>
      </c>
      <c r="I18" s="13">
        <v>40004.699999999997</v>
      </c>
      <c r="J18" s="13">
        <v>27771.11</v>
      </c>
      <c r="K18" s="13">
        <f t="shared" si="5"/>
        <v>0</v>
      </c>
      <c r="L18" s="13">
        <f>SUM(L6:L17)</f>
        <v>27771.11</v>
      </c>
      <c r="M18" s="13">
        <v>12233.59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M18" sqref="M1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64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905.9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65</v>
      </c>
      <c r="J5" s="16" t="s">
        <v>212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6857.66</v>
      </c>
      <c r="C6" s="13"/>
      <c r="D6" s="13">
        <v>1234.24</v>
      </c>
      <c r="E6" s="13"/>
      <c r="F6" s="19">
        <v>3143.16</v>
      </c>
      <c r="G6" s="19">
        <v>0</v>
      </c>
      <c r="H6" s="13">
        <v>634.13</v>
      </c>
      <c r="I6" s="19">
        <v>11878.09</v>
      </c>
      <c r="J6" s="19">
        <v>8590.15</v>
      </c>
      <c r="K6" s="13"/>
      <c r="L6" s="19">
        <f>SUM(J6:K6)</f>
        <v>8590.15</v>
      </c>
      <c r="M6" s="19">
        <f>I6-L6</f>
        <v>3287.9400000000005</v>
      </c>
    </row>
    <row r="7" spans="1:13">
      <c r="A7" s="13" t="s">
        <v>18</v>
      </c>
      <c r="B7" s="13">
        <v>6857.66</v>
      </c>
      <c r="C7" s="13"/>
      <c r="D7" s="13">
        <v>1053.3599999999999</v>
      </c>
      <c r="E7" s="13"/>
      <c r="F7" s="19">
        <v>3114.82</v>
      </c>
      <c r="G7" s="19">
        <f>G6</f>
        <v>0</v>
      </c>
      <c r="H7" s="13">
        <v>643.13</v>
      </c>
      <c r="I7" s="19">
        <f t="shared" ref="I7:I17" si="0">SUM(B7:H7)</f>
        <v>11668.97</v>
      </c>
      <c r="J7" s="19">
        <v>9863.23</v>
      </c>
      <c r="K7" s="13"/>
      <c r="L7" s="19">
        <f t="shared" ref="L7:L17" si="1">SUM(J7:K7)</f>
        <v>9863.23</v>
      </c>
      <c r="M7" s="19">
        <f t="shared" ref="M7:M17" si="2">I7-L7</f>
        <v>1805.7399999999998</v>
      </c>
    </row>
    <row r="8" spans="1:13">
      <c r="A8" s="13" t="s">
        <v>19</v>
      </c>
      <c r="B8" s="13">
        <v>6857.66</v>
      </c>
      <c r="C8" s="13"/>
      <c r="D8" s="13">
        <v>1103.9000000000001</v>
      </c>
      <c r="E8" s="13"/>
      <c r="F8" s="19">
        <v>2811.23</v>
      </c>
      <c r="G8" s="19">
        <f>G6</f>
        <v>0</v>
      </c>
      <c r="H8" s="13">
        <v>643.13</v>
      </c>
      <c r="I8" s="19">
        <f t="shared" si="0"/>
        <v>11415.919999999998</v>
      </c>
      <c r="J8" s="19">
        <v>8654.02</v>
      </c>
      <c r="K8" s="13"/>
      <c r="L8" s="19">
        <f t="shared" si="1"/>
        <v>8654.02</v>
      </c>
      <c r="M8" s="19">
        <f t="shared" si="2"/>
        <v>2761.8999999999978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/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>H10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>
        <v>0</v>
      </c>
      <c r="H13" s="13">
        <f>H12</f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G7</f>
        <v>0</v>
      </c>
      <c r="H14" s="13">
        <f>H13</f>
        <v>0</v>
      </c>
      <c r="I14" s="19"/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G8</f>
        <v>0</v>
      </c>
      <c r="H15" s="13">
        <f>H14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G9</f>
        <v>0</v>
      </c>
      <c r="H16" s="13">
        <f>H15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>H16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20572.98</v>
      </c>
      <c r="C18" s="13">
        <f t="shared" ref="C18:K18" si="3">SUM(C6:C14)</f>
        <v>0</v>
      </c>
      <c r="D18" s="13">
        <f>SUM(D6:D17)</f>
        <v>3391.5</v>
      </c>
      <c r="E18" s="13">
        <f t="shared" si="3"/>
        <v>0</v>
      </c>
      <c r="F18" s="13">
        <v>9069.2099999999991</v>
      </c>
      <c r="G18" s="13">
        <f t="shared" si="3"/>
        <v>0</v>
      </c>
      <c r="H18" s="13">
        <v>1920.39</v>
      </c>
      <c r="I18" s="13">
        <v>34962.980000000003</v>
      </c>
      <c r="J18" s="13">
        <v>27107.4</v>
      </c>
      <c r="K18" s="13">
        <f t="shared" si="3"/>
        <v>0</v>
      </c>
      <c r="L18" s="13">
        <f>SUM(L6:L17)</f>
        <v>27107.399999999998</v>
      </c>
      <c r="M18" s="13">
        <v>7855.58</v>
      </c>
    </row>
    <row r="19" spans="1:13">
      <c r="E19" t="s">
        <v>66</v>
      </c>
    </row>
    <row r="20" spans="1:13">
      <c r="G20" t="s">
        <v>67</v>
      </c>
    </row>
    <row r="21" spans="1:13">
      <c r="D21" t="s">
        <v>68</v>
      </c>
      <c r="F21" t="s">
        <v>69</v>
      </c>
      <c r="G21" t="s">
        <v>70</v>
      </c>
      <c r="I21" t="s">
        <v>71</v>
      </c>
    </row>
    <row r="22" spans="1:13">
      <c r="G22" t="s">
        <v>72</v>
      </c>
      <c r="I22" t="s">
        <v>73</v>
      </c>
      <c r="J22" t="s">
        <v>74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75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810.6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6136.24</v>
      </c>
      <c r="C6" s="13"/>
      <c r="D6" s="13">
        <v>651.70000000000005</v>
      </c>
      <c r="E6" s="13"/>
      <c r="F6" s="19">
        <v>1659.64</v>
      </c>
      <c r="G6" s="19">
        <v>0</v>
      </c>
      <c r="H6" s="13">
        <v>567.41999999999996</v>
      </c>
      <c r="I6" s="19">
        <v>9015</v>
      </c>
      <c r="J6" s="19">
        <v>12333</v>
      </c>
      <c r="K6" s="13"/>
      <c r="L6" s="19">
        <v>12333</v>
      </c>
      <c r="M6" s="19">
        <f>I6-L6</f>
        <v>-3318</v>
      </c>
    </row>
    <row r="7" spans="1:13">
      <c r="A7" s="13" t="s">
        <v>18</v>
      </c>
      <c r="B7" s="13">
        <v>6136.24</v>
      </c>
      <c r="C7" s="13"/>
      <c r="D7" s="13">
        <v>984.2</v>
      </c>
      <c r="E7" s="13"/>
      <c r="F7" s="19">
        <v>1923.82</v>
      </c>
      <c r="G7" s="19">
        <f>G6</f>
        <v>0</v>
      </c>
      <c r="H7" s="13">
        <v>567.41999999999996</v>
      </c>
      <c r="I7" s="19">
        <f t="shared" ref="I7:I17" si="0">SUM(B7:H7)</f>
        <v>9611.68</v>
      </c>
      <c r="J7" s="19">
        <v>11316.74</v>
      </c>
      <c r="K7" s="13"/>
      <c r="L7" s="19">
        <f t="shared" ref="L7:L17" si="1">SUM(J7:K7)</f>
        <v>11316.74</v>
      </c>
      <c r="M7" s="19">
        <f t="shared" ref="M7:M17" si="2">I7-L7</f>
        <v>-1705.0599999999995</v>
      </c>
    </row>
    <row r="8" spans="1:13">
      <c r="A8" s="13" t="s">
        <v>19</v>
      </c>
      <c r="B8" s="13">
        <v>6136.24</v>
      </c>
      <c r="C8" s="13"/>
      <c r="D8" s="13">
        <v>473.48</v>
      </c>
      <c r="E8" s="13"/>
      <c r="F8" s="19">
        <v>1185.46</v>
      </c>
      <c r="G8" s="19">
        <f>G6</f>
        <v>0</v>
      </c>
      <c r="H8" s="13">
        <v>567.41999999999996</v>
      </c>
      <c r="I8" s="19">
        <f t="shared" si="0"/>
        <v>8362.5999999999985</v>
      </c>
      <c r="J8" s="19">
        <v>8486.2000000000007</v>
      </c>
      <c r="K8" s="13"/>
      <c r="L8" s="19">
        <f t="shared" si="1"/>
        <v>8486.2000000000007</v>
      </c>
      <c r="M8" s="19">
        <f t="shared" si="2"/>
        <v>-123.60000000000218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/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G7</f>
        <v>0</v>
      </c>
      <c r="H12" s="13">
        <f>H11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G6</f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G7</f>
        <v>0</v>
      </c>
      <c r="H14" s="13">
        <f>H12</f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G8</f>
        <v>0</v>
      </c>
      <c r="H15" s="13">
        <f>H13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G9</f>
        <v>0</v>
      </c>
      <c r="H16" s="13">
        <f>H14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>H15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18408.72</v>
      </c>
      <c r="C18" s="13">
        <f t="shared" ref="C18:K18" si="3">SUM(C6:C14)</f>
        <v>0</v>
      </c>
      <c r="D18" s="13">
        <f>SUM(D6:D17)</f>
        <v>2109.38</v>
      </c>
      <c r="E18" s="13">
        <f t="shared" si="3"/>
        <v>0</v>
      </c>
      <c r="F18" s="13">
        <f>SUM(F6:F17)</f>
        <v>4768.92</v>
      </c>
      <c r="G18" s="13">
        <f t="shared" si="3"/>
        <v>0</v>
      </c>
      <c r="H18" s="13">
        <v>1702.26</v>
      </c>
      <c r="I18" s="13">
        <v>26989.279999999999</v>
      </c>
      <c r="J18" s="13">
        <v>32135.94</v>
      </c>
      <c r="K18" s="13">
        <f t="shared" si="3"/>
        <v>0</v>
      </c>
      <c r="L18" s="13">
        <f>SUM(L6:L17)</f>
        <v>32135.94</v>
      </c>
      <c r="M18" s="13">
        <f>SUM(M6:M17)</f>
        <v>-5146.6600000000017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76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913.5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6915.2</v>
      </c>
      <c r="C6" s="13"/>
      <c r="D6" s="13">
        <v>1114.54</v>
      </c>
      <c r="E6" s="13"/>
      <c r="F6" s="19">
        <v>2845.1</v>
      </c>
      <c r="G6" s="19">
        <v>0</v>
      </c>
      <c r="H6" s="13">
        <v>639.45000000000005</v>
      </c>
      <c r="I6" s="19">
        <v>11514.29</v>
      </c>
      <c r="J6" s="19">
        <v>9329.56</v>
      </c>
      <c r="K6" s="13"/>
      <c r="L6" s="19">
        <f>SUM(J6:K6)</f>
        <v>9329.56</v>
      </c>
      <c r="M6" s="19">
        <f>I6-L6</f>
        <v>2184.7300000000014</v>
      </c>
    </row>
    <row r="7" spans="1:13">
      <c r="A7" s="13" t="s">
        <v>18</v>
      </c>
      <c r="B7" s="13">
        <v>6915.2</v>
      </c>
      <c r="C7" s="13"/>
      <c r="D7" s="13">
        <v>1130.26</v>
      </c>
      <c r="E7" s="13"/>
      <c r="F7" s="19">
        <v>2878.97</v>
      </c>
      <c r="G7" s="19">
        <f>G6</f>
        <v>0</v>
      </c>
      <c r="H7" s="13">
        <v>639.45000000000005</v>
      </c>
      <c r="I7" s="19">
        <v>11563.88</v>
      </c>
      <c r="J7" s="19">
        <v>13664.07</v>
      </c>
      <c r="K7" s="13"/>
      <c r="L7" s="19">
        <f t="shared" ref="L7:L17" si="0">SUM(J7:K7)</f>
        <v>13664.07</v>
      </c>
      <c r="M7" s="19">
        <f t="shared" ref="M7:M12" si="1">I7-L7</f>
        <v>-2100.1900000000005</v>
      </c>
    </row>
    <row r="8" spans="1:13">
      <c r="A8" s="13" t="s">
        <v>19</v>
      </c>
      <c r="B8" s="13">
        <v>6915.2</v>
      </c>
      <c r="C8" s="13"/>
      <c r="D8" s="13">
        <v>962.92</v>
      </c>
      <c r="E8" s="13"/>
      <c r="F8" s="19">
        <v>2452.21</v>
      </c>
      <c r="G8" s="19">
        <f>G6</f>
        <v>0</v>
      </c>
      <c r="H8" s="13">
        <v>639.45000000000005</v>
      </c>
      <c r="I8" s="19">
        <f>SUM(B8:H8)</f>
        <v>10969.78</v>
      </c>
      <c r="J8" s="19">
        <v>6824.3</v>
      </c>
      <c r="K8" s="13"/>
      <c r="L8" s="19">
        <f t="shared" si="0"/>
        <v>6824.3</v>
      </c>
      <c r="M8" s="19">
        <f t="shared" si="1"/>
        <v>4145.4800000000005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/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2">H9</f>
        <v>0</v>
      </c>
      <c r="I10" s="19">
        <f>SUM(B10:H10)</f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2"/>
        <v>0</v>
      </c>
      <c r="I11" s="19"/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2"/>
        <v>0</v>
      </c>
      <c r="I12" s="19"/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G7</f>
        <v>0</v>
      </c>
      <c r="H13" s="13">
        <f t="shared" si="2"/>
        <v>0</v>
      </c>
      <c r="I13" s="19"/>
      <c r="J13" s="19"/>
      <c r="K13" s="13"/>
      <c r="L13" s="19">
        <f t="shared" si="0"/>
        <v>0</v>
      </c>
      <c r="M13" s="19"/>
    </row>
    <row r="14" spans="1:13">
      <c r="A14" s="13" t="s">
        <v>25</v>
      </c>
      <c r="B14" s="13"/>
      <c r="C14" s="13"/>
      <c r="D14" s="13"/>
      <c r="E14" s="13"/>
      <c r="F14" s="19"/>
      <c r="G14" s="19">
        <v>0</v>
      </c>
      <c r="H14" s="13">
        <f t="shared" si="2"/>
        <v>0</v>
      </c>
      <c r="I14" s="19"/>
      <c r="J14" s="19"/>
      <c r="K14" s="13"/>
      <c r="L14" s="19">
        <f t="shared" si="0"/>
        <v>0</v>
      </c>
      <c r="M14" s="19"/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v>0</v>
      </c>
      <c r="H15" s="13">
        <f t="shared" si="2"/>
        <v>0</v>
      </c>
      <c r="I15" s="19"/>
      <c r="J15" s="19"/>
      <c r="K15" s="13"/>
      <c r="L15" s="19">
        <f t="shared" si="0"/>
        <v>0</v>
      </c>
      <c r="M15" s="19"/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v>0</v>
      </c>
      <c r="H16" s="13">
        <f t="shared" si="2"/>
        <v>0</v>
      </c>
      <c r="I16" s="19"/>
      <c r="J16" s="19"/>
      <c r="K16" s="13"/>
      <c r="L16" s="19">
        <f t="shared" si="0"/>
        <v>0</v>
      </c>
      <c r="M16" s="19"/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v>0</v>
      </c>
      <c r="H17" s="13">
        <f t="shared" si="2"/>
        <v>0</v>
      </c>
      <c r="I17" s="19"/>
      <c r="J17" s="19"/>
      <c r="K17" s="13"/>
      <c r="L17" s="19">
        <f t="shared" si="0"/>
        <v>0</v>
      </c>
      <c r="M17" s="19"/>
    </row>
    <row r="18" spans="1:13">
      <c r="A18" s="13" t="s">
        <v>41</v>
      </c>
      <c r="B18" s="13">
        <v>20745.599999999999</v>
      </c>
      <c r="C18" s="13">
        <f>SUM(C6:C14)</f>
        <v>0</v>
      </c>
      <c r="D18" s="13">
        <f>SUM(D6:D17)</f>
        <v>3207.7200000000003</v>
      </c>
      <c r="E18" s="13"/>
      <c r="F18" s="13">
        <f>SUM(F6:F17)</f>
        <v>8176.28</v>
      </c>
      <c r="G18" s="13">
        <f>SUM(G6:G14)</f>
        <v>0</v>
      </c>
      <c r="H18" s="13">
        <v>1918.35</v>
      </c>
      <c r="I18" s="13">
        <v>34047.949999999997</v>
      </c>
      <c r="J18" s="13">
        <f>SUM(J6:J17)</f>
        <v>29817.929999999997</v>
      </c>
      <c r="K18" s="13">
        <f>SUM(K6:K14)</f>
        <v>0</v>
      </c>
      <c r="L18" s="13">
        <f>SUM(L6:L17)</f>
        <v>29817.929999999997</v>
      </c>
      <c r="M18" s="19">
        <v>4230.0200000000004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13" max="13" width="9.28515625" bestFit="1" customWidth="1"/>
  </cols>
  <sheetData>
    <row r="1" spans="1:13">
      <c r="A1" s="55" t="s">
        <v>207</v>
      </c>
      <c r="B1" s="55"/>
      <c r="C1" s="55"/>
      <c r="D1" s="55"/>
      <c r="E1" s="55"/>
      <c r="F1" s="55" t="s">
        <v>77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926.4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36</v>
      </c>
      <c r="M5" s="17" t="s">
        <v>16</v>
      </c>
    </row>
    <row r="6" spans="1:13">
      <c r="A6" s="13" t="s">
        <v>17</v>
      </c>
      <c r="B6" s="13">
        <v>7012.85</v>
      </c>
      <c r="C6" s="13"/>
      <c r="D6" s="13">
        <v>710.22</v>
      </c>
      <c r="E6" s="13"/>
      <c r="F6" s="19">
        <v>1809.67</v>
      </c>
      <c r="G6" s="13">
        <v>0</v>
      </c>
      <c r="H6" s="13">
        <v>648.48</v>
      </c>
      <c r="I6" s="13">
        <v>10181.219999999999</v>
      </c>
      <c r="J6" s="19">
        <v>3311</v>
      </c>
      <c r="K6" s="13"/>
      <c r="L6" s="19">
        <f>SUM(J6:K6)</f>
        <v>3311</v>
      </c>
      <c r="M6" s="19">
        <f>I6-L6</f>
        <v>6870.2199999999993</v>
      </c>
    </row>
    <row r="7" spans="1:13">
      <c r="A7" s="13" t="s">
        <v>18</v>
      </c>
      <c r="B7" s="13">
        <v>7012.85</v>
      </c>
      <c r="C7" s="13"/>
      <c r="D7" s="13">
        <v>550.62</v>
      </c>
      <c r="E7" s="13"/>
      <c r="F7" s="19">
        <v>1402.23</v>
      </c>
      <c r="G7" s="13">
        <f>G6</f>
        <v>0</v>
      </c>
      <c r="H7" s="13">
        <v>648.48</v>
      </c>
      <c r="I7" s="13">
        <f t="shared" ref="I7:I12" si="0">SUM(B7:H7)</f>
        <v>9614.18</v>
      </c>
      <c r="J7" s="19">
        <v>10881.43</v>
      </c>
      <c r="K7" s="13"/>
      <c r="L7" s="19">
        <f t="shared" ref="L7:L17" si="1">SUM(J7:K7)</f>
        <v>10881.43</v>
      </c>
      <c r="M7" s="19">
        <f t="shared" ref="M7:M12" si="2">I7-L7</f>
        <v>-1267.25</v>
      </c>
    </row>
    <row r="8" spans="1:13">
      <c r="A8" s="13" t="s">
        <v>19</v>
      </c>
      <c r="B8" s="13">
        <v>7012.85</v>
      </c>
      <c r="C8" s="13"/>
      <c r="D8" s="13">
        <v>1872.98</v>
      </c>
      <c r="E8" s="13"/>
      <c r="F8" s="19">
        <v>4762.1400000000003</v>
      </c>
      <c r="G8" s="13">
        <f>G6</f>
        <v>0</v>
      </c>
      <c r="H8" s="13">
        <v>648.48</v>
      </c>
      <c r="I8" s="13">
        <f t="shared" si="0"/>
        <v>14296.45</v>
      </c>
      <c r="J8" s="19">
        <v>17750.38</v>
      </c>
      <c r="K8" s="13"/>
      <c r="L8" s="19">
        <f t="shared" si="1"/>
        <v>17750.38</v>
      </c>
      <c r="M8" s="19">
        <f t="shared" si="2"/>
        <v>-3453.9300000000003</v>
      </c>
    </row>
    <row r="9" spans="1:13">
      <c r="A9" s="13" t="s">
        <v>20</v>
      </c>
      <c r="B9" s="13"/>
      <c r="C9" s="13"/>
      <c r="D9" s="13"/>
      <c r="E9" s="13"/>
      <c r="F9" s="19"/>
      <c r="G9" s="13">
        <f>G6</f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3">
        <f>G6</f>
        <v>0</v>
      </c>
      <c r="H10" s="13">
        <f t="shared" ref="H10:H17" si="3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3">
        <f>G6</f>
        <v>0</v>
      </c>
      <c r="H11" s="13">
        <f t="shared" si="3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3">
        <f t="shared" ref="G12:G17" si="4">G6</f>
        <v>0</v>
      </c>
      <c r="H12" s="13">
        <f t="shared" si="3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3">
        <f t="shared" si="4"/>
        <v>0</v>
      </c>
      <c r="H13" s="13">
        <f t="shared" si="3"/>
        <v>0</v>
      </c>
      <c r="I13" s="13"/>
      <c r="J13" s="19"/>
      <c r="K13" s="13"/>
      <c r="L13" s="19">
        <f t="shared" si="1"/>
        <v>0</v>
      </c>
      <c r="M13" s="19">
        <f>I14-L13</f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3">
        <f t="shared" si="4"/>
        <v>0</v>
      </c>
      <c r="H14" s="13">
        <f t="shared" si="3"/>
        <v>0</v>
      </c>
      <c r="I14" s="13"/>
      <c r="J14" s="19"/>
      <c r="K14" s="13"/>
      <c r="L14" s="19">
        <f t="shared" si="1"/>
        <v>0</v>
      </c>
      <c r="M14" s="19"/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3">
        <f t="shared" si="4"/>
        <v>0</v>
      </c>
      <c r="H15" s="13">
        <f t="shared" si="3"/>
        <v>0</v>
      </c>
      <c r="I15" s="13"/>
      <c r="J15" s="19"/>
      <c r="K15" s="13"/>
      <c r="L15" s="19">
        <f t="shared" si="1"/>
        <v>0</v>
      </c>
      <c r="M15" s="19"/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3">
        <f t="shared" si="4"/>
        <v>0</v>
      </c>
      <c r="H16" s="13">
        <f t="shared" si="3"/>
        <v>0</v>
      </c>
      <c r="I16" s="13"/>
      <c r="J16" s="19"/>
      <c r="K16" s="13"/>
      <c r="L16" s="19">
        <f t="shared" si="1"/>
        <v>0</v>
      </c>
      <c r="M16" s="19"/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3">
        <f t="shared" si="4"/>
        <v>0</v>
      </c>
      <c r="H17" s="13">
        <f t="shared" si="3"/>
        <v>0</v>
      </c>
      <c r="I17" s="13"/>
      <c r="J17" s="19"/>
      <c r="K17" s="13"/>
      <c r="L17" s="19">
        <f t="shared" si="1"/>
        <v>0</v>
      </c>
      <c r="M17" s="19"/>
    </row>
    <row r="18" spans="1:13">
      <c r="A18" s="21" t="s">
        <v>29</v>
      </c>
      <c r="B18" s="13">
        <v>21038.55</v>
      </c>
      <c r="C18" s="13">
        <f t="shared" ref="C18:K18" si="5">SUM(C6:C14)</f>
        <v>0</v>
      </c>
      <c r="D18" s="13">
        <f>SUM(D6:D17)</f>
        <v>3133.82</v>
      </c>
      <c r="E18" s="13">
        <f t="shared" si="5"/>
        <v>0</v>
      </c>
      <c r="F18" s="13">
        <f>SUM(F6:F17)</f>
        <v>7974.0400000000009</v>
      </c>
      <c r="G18" s="13">
        <f t="shared" si="5"/>
        <v>0</v>
      </c>
      <c r="H18" s="13">
        <v>1945.44</v>
      </c>
      <c r="I18" s="13">
        <v>34091.85</v>
      </c>
      <c r="J18" s="13">
        <v>31942.81</v>
      </c>
      <c r="K18" s="13">
        <f t="shared" si="5"/>
        <v>0</v>
      </c>
      <c r="L18" s="13">
        <f>SUM(L6:L17)</f>
        <v>31942.81</v>
      </c>
      <c r="M18" s="13">
        <v>2149.04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54" t="s">
        <v>207</v>
      </c>
      <c r="B1" s="54"/>
      <c r="C1" s="54"/>
      <c r="D1" s="54"/>
      <c r="E1" s="54"/>
      <c r="F1" s="54" t="s">
        <v>78</v>
      </c>
      <c r="G1" s="54"/>
      <c r="H1" s="54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837.15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6337.23</v>
      </c>
      <c r="C6" s="13"/>
      <c r="D6" s="13">
        <v>869.82</v>
      </c>
      <c r="E6" s="13"/>
      <c r="F6" s="19">
        <v>2215.11</v>
      </c>
      <c r="G6" s="13">
        <v>167.43</v>
      </c>
      <c r="H6" s="13">
        <v>586</v>
      </c>
      <c r="I6" s="13">
        <v>10175.59</v>
      </c>
      <c r="J6" s="19">
        <v>4147.07</v>
      </c>
      <c r="K6" s="13"/>
      <c r="L6" s="19">
        <f>SUM(J6:K6)</f>
        <v>4147.07</v>
      </c>
      <c r="M6" s="19">
        <f>I6-L6</f>
        <v>6028.52</v>
      </c>
    </row>
    <row r="7" spans="1:13">
      <c r="A7" s="13" t="s">
        <v>18</v>
      </c>
      <c r="B7" s="13">
        <v>6337.23</v>
      </c>
      <c r="C7" s="13"/>
      <c r="D7" s="13">
        <v>944.3</v>
      </c>
      <c r="E7" s="13"/>
      <c r="F7" s="19">
        <v>2381.98</v>
      </c>
      <c r="G7" s="13">
        <v>167.43</v>
      </c>
      <c r="H7" s="13">
        <v>586</v>
      </c>
      <c r="I7" s="13">
        <f t="shared" ref="I7:I13" si="0">SUM(B7:H7)</f>
        <v>10416.94</v>
      </c>
      <c r="J7" s="19">
        <v>13148.6</v>
      </c>
      <c r="K7" s="13"/>
      <c r="L7" s="19">
        <f t="shared" ref="L7:L17" si="1">SUM(J7:K7)</f>
        <v>13148.6</v>
      </c>
      <c r="M7" s="19">
        <f t="shared" ref="M7:M17" si="2">I7-L7</f>
        <v>-2731.66</v>
      </c>
    </row>
    <row r="8" spans="1:13">
      <c r="A8" s="13" t="s">
        <v>19</v>
      </c>
      <c r="B8" s="13">
        <v>6337.23</v>
      </c>
      <c r="C8" s="13"/>
      <c r="D8" s="13">
        <v>1042.72</v>
      </c>
      <c r="E8" s="13"/>
      <c r="F8" s="19">
        <v>2438.65</v>
      </c>
      <c r="G8" s="13">
        <v>167.43</v>
      </c>
      <c r="H8" s="13">
        <v>586</v>
      </c>
      <c r="I8" s="13">
        <f t="shared" si="0"/>
        <v>10572.03</v>
      </c>
      <c r="J8" s="19">
        <v>8045.15</v>
      </c>
      <c r="K8" s="13"/>
      <c r="L8" s="19">
        <f t="shared" si="1"/>
        <v>8045.15</v>
      </c>
      <c r="M8" s="19">
        <f t="shared" si="2"/>
        <v>2526.880000000001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3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>G13</f>
        <v>0</v>
      </c>
      <c r="H14" s="13"/>
      <c r="I14" s="13">
        <f>SUM(B14:H14)</f>
        <v>0</v>
      </c>
      <c r="J14" s="13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/>
      <c r="I15" s="13">
        <f>SUM(B15:H15)</f>
        <v>0</v>
      </c>
      <c r="J15" s="13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>G13</f>
        <v>0</v>
      </c>
      <c r="H16" s="13"/>
      <c r="I16" s="13">
        <f>SUM(B16:H16)</f>
        <v>0</v>
      </c>
      <c r="J16" s="13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>G14</f>
        <v>0</v>
      </c>
      <c r="H17" s="13"/>
      <c r="I17" s="13">
        <f>SUM(B17:H17)</f>
        <v>0</v>
      </c>
      <c r="J17" s="13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19011.689999999999</v>
      </c>
      <c r="C18" s="13">
        <f>SUM(C6:C12)</f>
        <v>0</v>
      </c>
      <c r="D18" s="13">
        <f>SUM(D6:D17)</f>
        <v>2856.84</v>
      </c>
      <c r="E18" s="13">
        <f>SUM(E6:E12)</f>
        <v>0</v>
      </c>
      <c r="F18" s="13">
        <v>7035.74</v>
      </c>
      <c r="G18" s="13">
        <v>502.29</v>
      </c>
      <c r="H18" s="13">
        <v>1758</v>
      </c>
      <c r="I18" s="13">
        <f>SUM(I6:I16)</f>
        <v>31164.559999999998</v>
      </c>
      <c r="J18" s="19">
        <v>25340.82</v>
      </c>
      <c r="K18" s="13">
        <f>SUM(K6:K12)</f>
        <v>0</v>
      </c>
      <c r="L18" s="19">
        <v>25340.82</v>
      </c>
      <c r="M18" s="19">
        <v>5823.74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4" t="s">
        <v>207</v>
      </c>
      <c r="B1" s="54"/>
      <c r="C1" s="54"/>
      <c r="D1" s="54"/>
      <c r="E1" s="54"/>
      <c r="F1" s="54" t="s">
        <v>79</v>
      </c>
      <c r="G1" s="54"/>
      <c r="H1" s="54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834.9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6320.19</v>
      </c>
      <c r="C6" s="13"/>
      <c r="D6" s="13">
        <v>521.36</v>
      </c>
      <c r="E6" s="13"/>
      <c r="F6" s="19">
        <v>1327.71</v>
      </c>
      <c r="G6" s="13">
        <v>166.98</v>
      </c>
      <c r="H6" s="13">
        <v>584.42999999999995</v>
      </c>
      <c r="I6" s="13">
        <v>8920.67</v>
      </c>
      <c r="J6" s="19">
        <v>4359.01</v>
      </c>
      <c r="K6" s="13"/>
      <c r="L6" s="19">
        <f>SUM(J6:K6)</f>
        <v>4359.01</v>
      </c>
      <c r="M6" s="19">
        <f>I6-L6</f>
        <v>4561.66</v>
      </c>
    </row>
    <row r="7" spans="1:13">
      <c r="A7" s="13" t="s">
        <v>18</v>
      </c>
      <c r="B7" s="13">
        <v>6320.19</v>
      </c>
      <c r="C7" s="13"/>
      <c r="D7" s="13">
        <v>747.46</v>
      </c>
      <c r="E7" s="13"/>
      <c r="F7" s="19">
        <v>2127.04</v>
      </c>
      <c r="G7" s="13">
        <v>166.98</v>
      </c>
      <c r="H7" s="13">
        <v>584.42999999999995</v>
      </c>
      <c r="I7" s="13">
        <f t="shared" ref="I7:I17" si="0">SUM(B7:H7)</f>
        <v>9946.0999999999985</v>
      </c>
      <c r="J7" s="19">
        <v>7470.6</v>
      </c>
      <c r="K7" s="13"/>
      <c r="L7" s="19">
        <f t="shared" ref="L7:L17" si="1">SUM(J7:K7)</f>
        <v>7470.6</v>
      </c>
      <c r="M7" s="19">
        <f t="shared" ref="M7:M17" si="2">I7-L7</f>
        <v>2475.4999999999982</v>
      </c>
    </row>
    <row r="8" spans="1:13">
      <c r="A8" s="13" t="s">
        <v>19</v>
      </c>
      <c r="B8" s="13">
        <v>6320.19</v>
      </c>
      <c r="C8" s="13"/>
      <c r="D8" s="13">
        <v>694.26</v>
      </c>
      <c r="E8" s="13"/>
      <c r="F8" s="19">
        <v>1768.02</v>
      </c>
      <c r="G8" s="13">
        <v>166.98</v>
      </c>
      <c r="H8" s="13">
        <v>584.42999999999995</v>
      </c>
      <c r="I8" s="13">
        <f t="shared" si="0"/>
        <v>9533.8799999999992</v>
      </c>
      <c r="J8" s="19">
        <v>4683.6400000000003</v>
      </c>
      <c r="K8" s="13"/>
      <c r="L8" s="19">
        <f t="shared" si="1"/>
        <v>4683.6400000000003</v>
      </c>
      <c r="M8" s="19">
        <f t="shared" si="2"/>
        <v>4850.2399999999989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>
        <f>H14</f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>G15</f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>G16</f>
        <v>0</v>
      </c>
      <c r="H17" s="13">
        <f>H15</f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18960.57</v>
      </c>
      <c r="C18" s="13">
        <f>SUM(C6:C14)</f>
        <v>0</v>
      </c>
      <c r="D18" s="13">
        <v>1963.08</v>
      </c>
      <c r="E18" s="13"/>
      <c r="F18" s="13">
        <v>5222.7700000000004</v>
      </c>
      <c r="G18" s="13">
        <v>500.94</v>
      </c>
      <c r="H18" s="13">
        <v>1753.29</v>
      </c>
      <c r="I18" s="13">
        <v>28400.65</v>
      </c>
      <c r="J18" s="13">
        <v>16513.25</v>
      </c>
      <c r="K18" s="13">
        <f>SUM(K6:K14)</f>
        <v>0</v>
      </c>
      <c r="L18" s="13">
        <f>SUM(L6:L17)</f>
        <v>16513.25</v>
      </c>
      <c r="M18" s="13">
        <f>SUM(M6:M17)</f>
        <v>11887.399999999998</v>
      </c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22"/>
      <c r="K19" s="11"/>
      <c r="L19" s="11"/>
      <c r="M19" s="1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cols>
    <col min="10" max="10" width="9.5703125" bestFit="1" customWidth="1"/>
  </cols>
  <sheetData>
    <row r="1" spans="1:13">
      <c r="A1" s="55" t="s">
        <v>207</v>
      </c>
      <c r="B1" s="55"/>
      <c r="C1" s="55"/>
      <c r="D1" s="55"/>
      <c r="E1" s="55"/>
      <c r="F1" s="55" t="s">
        <v>35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802.6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208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36</v>
      </c>
      <c r="M5" s="17" t="s">
        <v>16</v>
      </c>
    </row>
    <row r="6" spans="1:13">
      <c r="A6" s="13" t="s">
        <v>17</v>
      </c>
      <c r="B6" s="13">
        <v>6075.68</v>
      </c>
      <c r="C6" s="13"/>
      <c r="D6" s="13">
        <v>1235.56</v>
      </c>
      <c r="E6" s="13"/>
      <c r="F6" s="19">
        <v>3088.97</v>
      </c>
      <c r="G6" s="13">
        <v>160.52000000000001</v>
      </c>
      <c r="H6" s="13">
        <v>561.82000000000005</v>
      </c>
      <c r="I6" s="13">
        <v>11122.55</v>
      </c>
      <c r="J6" s="19">
        <v>2012</v>
      </c>
      <c r="K6" s="13"/>
      <c r="L6" s="19">
        <f>SUM(J6:K6)</f>
        <v>2012</v>
      </c>
      <c r="M6" s="19">
        <f>I6-L6</f>
        <v>9110.5499999999993</v>
      </c>
    </row>
    <row r="7" spans="1:13">
      <c r="A7" s="13" t="s">
        <v>18</v>
      </c>
      <c r="B7" s="13">
        <v>6075.68</v>
      </c>
      <c r="C7" s="13"/>
      <c r="D7" s="13">
        <v>1345.96</v>
      </c>
      <c r="E7" s="13"/>
      <c r="F7" s="19">
        <v>3427.67</v>
      </c>
      <c r="G7" s="13">
        <v>160.52000000000001</v>
      </c>
      <c r="H7" s="13">
        <v>561.82000000000005</v>
      </c>
      <c r="I7" s="13">
        <v>11571.65</v>
      </c>
      <c r="J7" s="19">
        <v>9012.3799999999992</v>
      </c>
      <c r="K7" s="13"/>
      <c r="L7" s="19">
        <f t="shared" ref="L7:L17" si="0">SUM(J7:K7)</f>
        <v>9012.3799999999992</v>
      </c>
      <c r="M7" s="19">
        <f t="shared" ref="M7:M16" si="1">I7-L7</f>
        <v>2559.2700000000004</v>
      </c>
    </row>
    <row r="8" spans="1:13">
      <c r="A8" s="13" t="s">
        <v>19</v>
      </c>
      <c r="B8" s="13">
        <v>6075.68</v>
      </c>
      <c r="C8" s="13"/>
      <c r="D8" s="13">
        <v>1345.94</v>
      </c>
      <c r="E8" s="13"/>
      <c r="F8" s="19">
        <v>3427.65</v>
      </c>
      <c r="G8" s="13">
        <v>160.52000000000001</v>
      </c>
      <c r="H8" s="13">
        <v>561.82000000000005</v>
      </c>
      <c r="I8" s="13">
        <v>11271.61</v>
      </c>
      <c r="J8" s="19">
        <v>8265</v>
      </c>
      <c r="K8" s="13"/>
      <c r="L8" s="19">
        <f t="shared" si="0"/>
        <v>8265</v>
      </c>
      <c r="M8" s="19">
        <f t="shared" si="1"/>
        <v>3006.6100000000006</v>
      </c>
    </row>
    <row r="9" spans="1:13">
      <c r="A9" s="13" t="s">
        <v>20</v>
      </c>
      <c r="B9" s="13"/>
      <c r="C9" s="13"/>
      <c r="D9" s="13"/>
      <c r="E9" s="13"/>
      <c r="F9" s="19"/>
      <c r="G9" s="23"/>
      <c r="H9" s="23"/>
      <c r="I9" s="13"/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23"/>
      <c r="H10" s="23">
        <f t="shared" ref="G10:H14" si="2">H9</f>
        <v>0</v>
      </c>
      <c r="I10" s="13"/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23">
        <f t="shared" si="2"/>
        <v>0</v>
      </c>
      <c r="H11" s="23">
        <f t="shared" si="2"/>
        <v>0</v>
      </c>
      <c r="I11" s="13"/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23">
        <f t="shared" si="2"/>
        <v>0</v>
      </c>
      <c r="H12" s="23">
        <f t="shared" si="2"/>
        <v>0</v>
      </c>
      <c r="I12" s="13"/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23">
        <f t="shared" si="2"/>
        <v>0</v>
      </c>
      <c r="H13" s="23">
        <f t="shared" si="2"/>
        <v>0</v>
      </c>
      <c r="I13" s="13"/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23">
        <f t="shared" si="2"/>
        <v>0</v>
      </c>
      <c r="H14" s="23">
        <f t="shared" si="2"/>
        <v>0</v>
      </c>
      <c r="I14" s="13"/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/>
      <c r="C15" s="13"/>
      <c r="D15" s="13"/>
      <c r="E15" s="13"/>
      <c r="F15" s="19"/>
      <c r="G15" s="23">
        <f t="shared" ref="G15:H17" si="3">G14</f>
        <v>0</v>
      </c>
      <c r="H15" s="23">
        <f t="shared" si="3"/>
        <v>0</v>
      </c>
      <c r="I15" s="13"/>
      <c r="J15" s="19"/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/>
      <c r="D16" s="13"/>
      <c r="E16" s="13"/>
      <c r="F16" s="19"/>
      <c r="G16" s="23">
        <f t="shared" si="3"/>
        <v>0</v>
      </c>
      <c r="H16" s="23">
        <f t="shared" si="3"/>
        <v>0</v>
      </c>
      <c r="I16" s="13"/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/>
      <c r="C17" s="13"/>
      <c r="D17" s="13"/>
      <c r="E17" s="13"/>
      <c r="F17" s="19"/>
      <c r="G17" s="23">
        <f t="shared" si="3"/>
        <v>0</v>
      </c>
      <c r="H17" s="23">
        <f t="shared" si="3"/>
        <v>0</v>
      </c>
      <c r="I17" s="13"/>
      <c r="J17" s="19"/>
      <c r="K17" s="13"/>
      <c r="L17" s="19">
        <f t="shared" si="0"/>
        <v>0</v>
      </c>
      <c r="M17" s="19"/>
    </row>
    <row r="18" spans="1:13">
      <c r="A18" s="21" t="s">
        <v>29</v>
      </c>
      <c r="B18" s="13">
        <v>18227.04</v>
      </c>
      <c r="C18" s="13"/>
      <c r="D18" s="13">
        <v>3927.46</v>
      </c>
      <c r="E18" s="13">
        <f>SUM(E6:E12)</f>
        <v>0</v>
      </c>
      <c r="F18" s="13">
        <f>SUM(F6:F17)</f>
        <v>9944.2899999999991</v>
      </c>
      <c r="G18" s="13">
        <v>481.56</v>
      </c>
      <c r="H18" s="13">
        <v>1685.46</v>
      </c>
      <c r="I18" s="13">
        <v>33965.81</v>
      </c>
      <c r="J18" s="19">
        <v>19289.38</v>
      </c>
      <c r="K18" s="13">
        <f>SUM(K6:K12)</f>
        <v>0</v>
      </c>
      <c r="L18" s="13">
        <f>SUM(L6:L17)</f>
        <v>19289.379999999997</v>
      </c>
      <c r="M18" s="13">
        <v>14676.43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4" t="s">
        <v>207</v>
      </c>
      <c r="B1" s="54"/>
      <c r="C1" s="54"/>
      <c r="D1" s="54"/>
      <c r="E1" s="54"/>
      <c r="F1" s="54" t="s">
        <v>80</v>
      </c>
      <c r="G1" s="54"/>
      <c r="H1" s="54"/>
    </row>
    <row r="3" spans="1:13">
      <c r="A3" s="12" t="s">
        <v>2</v>
      </c>
      <c r="B3" s="12"/>
      <c r="C3" s="12" t="s">
        <v>3</v>
      </c>
      <c r="D3" s="12">
        <v>590.6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4470.84</v>
      </c>
      <c r="C6" s="13"/>
      <c r="D6" s="13">
        <v>574.55999999999995</v>
      </c>
      <c r="E6" s="13"/>
      <c r="F6" s="19">
        <v>1463.19</v>
      </c>
      <c r="G6" s="13">
        <v>118.12</v>
      </c>
      <c r="H6" s="13">
        <v>413.42</v>
      </c>
      <c r="I6" s="13">
        <v>7040.13</v>
      </c>
      <c r="J6" s="19">
        <v>5308</v>
      </c>
      <c r="K6" s="13"/>
      <c r="L6" s="19">
        <f>SUM(J6:K6)</f>
        <v>5308</v>
      </c>
      <c r="M6" s="19">
        <f>I6-L6</f>
        <v>1732.13</v>
      </c>
    </row>
    <row r="7" spans="1:13">
      <c r="A7" s="13" t="s">
        <v>18</v>
      </c>
      <c r="B7" s="13">
        <v>4470.84</v>
      </c>
      <c r="C7" s="13"/>
      <c r="D7" s="13">
        <v>361.76</v>
      </c>
      <c r="E7" s="13"/>
      <c r="F7" s="19">
        <v>907.72</v>
      </c>
      <c r="G7" s="13">
        <v>119.12</v>
      </c>
      <c r="H7" s="13">
        <v>413.42</v>
      </c>
      <c r="I7" s="13">
        <f t="shared" ref="I7:I12" si="0">SUM(B7:H7)</f>
        <v>6272.8600000000006</v>
      </c>
      <c r="J7" s="19">
        <v>4051</v>
      </c>
      <c r="K7" s="13"/>
      <c r="L7" s="19">
        <f t="shared" ref="L7:L17" si="1">SUM(J7:K7)</f>
        <v>4051</v>
      </c>
      <c r="M7" s="19">
        <f t="shared" ref="M7:M17" si="2">I7-L7</f>
        <v>2221.8600000000006</v>
      </c>
    </row>
    <row r="8" spans="1:13">
      <c r="A8" s="13" t="s">
        <v>19</v>
      </c>
      <c r="B8" s="13">
        <v>4470.84</v>
      </c>
      <c r="C8" s="13"/>
      <c r="D8" s="13">
        <v>827.26</v>
      </c>
      <c r="E8" s="13"/>
      <c r="F8" s="19">
        <v>2106.7199999999998</v>
      </c>
      <c r="G8" s="13">
        <v>119.12</v>
      </c>
      <c r="H8" s="13">
        <v>413.42</v>
      </c>
      <c r="I8" s="13">
        <f t="shared" si="0"/>
        <v>7937.36</v>
      </c>
      <c r="J8" s="19">
        <v>9477</v>
      </c>
      <c r="K8" s="13"/>
      <c r="L8" s="19">
        <f t="shared" si="1"/>
        <v>9477</v>
      </c>
      <c r="M8" s="19">
        <f t="shared" si="2"/>
        <v>-1539.6400000000003</v>
      </c>
    </row>
    <row r="9" spans="1:13">
      <c r="A9" s="13" t="s">
        <v>20</v>
      </c>
      <c r="B9" s="13"/>
      <c r="C9" s="13"/>
      <c r="D9" s="13"/>
      <c r="E9" s="13"/>
      <c r="F9" s="19"/>
      <c r="G9" s="13"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v>0</v>
      </c>
      <c r="H10" s="13">
        <f t="shared" ref="H10:H16" si="4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>
        <v>0</v>
      </c>
      <c r="F11" s="19"/>
      <c r="G11" s="13"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>
        <v>0</v>
      </c>
      <c r="F12" s="19"/>
      <c r="G12" s="13"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v>0</v>
      </c>
      <c r="H13" s="13">
        <f t="shared" si="4"/>
        <v>0</v>
      </c>
      <c r="I13" s="13"/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v>0</v>
      </c>
      <c r="H14" s="13">
        <f t="shared" si="4"/>
        <v>0</v>
      </c>
      <c r="I14" s="13"/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v>0</v>
      </c>
      <c r="H15" s="13">
        <f t="shared" si="4"/>
        <v>0</v>
      </c>
      <c r="I15" s="13"/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v>0</v>
      </c>
      <c r="H16" s="13">
        <f t="shared" si="4"/>
        <v>0</v>
      </c>
      <c r="I16" s="13"/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/>
      <c r="H17" s="13"/>
      <c r="I17" s="13"/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13412.52</v>
      </c>
      <c r="C18" s="13">
        <f t="shared" ref="C18:K18" si="5">SUM(C6:C13)</f>
        <v>0</v>
      </c>
      <c r="D18" s="13">
        <f>SUM(D6:D17)</f>
        <v>1763.58</v>
      </c>
      <c r="E18" s="13">
        <f t="shared" si="5"/>
        <v>0</v>
      </c>
      <c r="F18" s="13">
        <v>4477.63</v>
      </c>
      <c r="G18" s="13">
        <f t="shared" si="5"/>
        <v>356.36</v>
      </c>
      <c r="H18" s="13">
        <v>1240.26</v>
      </c>
      <c r="I18" s="13">
        <v>21250.35</v>
      </c>
      <c r="J18" s="13">
        <f>SUM(J6:J17)</f>
        <v>18836</v>
      </c>
      <c r="K18" s="13">
        <f t="shared" si="5"/>
        <v>0</v>
      </c>
      <c r="L18" s="13">
        <f>SUM(L6:L17)</f>
        <v>18836</v>
      </c>
      <c r="M18" s="13">
        <f>SUM(M6:M17)</f>
        <v>2414.3500000000004</v>
      </c>
    </row>
    <row r="19" spans="1:13">
      <c r="J19" s="30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3" t="s">
        <v>217</v>
      </c>
      <c r="B1" s="53"/>
      <c r="C1" s="53"/>
      <c r="D1" s="53"/>
      <c r="E1" s="53"/>
      <c r="F1" s="53" t="s">
        <v>81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 t="s">
        <v>82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0</v>
      </c>
      <c r="C6" s="3"/>
      <c r="D6" s="3">
        <v>430.92</v>
      </c>
      <c r="E6" s="3"/>
      <c r="F6" s="8">
        <v>0</v>
      </c>
      <c r="G6" s="3">
        <v>0</v>
      </c>
      <c r="H6" s="3">
        <v>202.09</v>
      </c>
      <c r="I6" s="3">
        <v>633.01</v>
      </c>
      <c r="J6" s="8">
        <v>0</v>
      </c>
      <c r="K6" s="3"/>
      <c r="L6" s="8">
        <v>0</v>
      </c>
      <c r="M6" s="8">
        <v>633.01</v>
      </c>
    </row>
    <row r="7" spans="1:13">
      <c r="A7" s="3" t="s">
        <v>18</v>
      </c>
      <c r="B7" s="3">
        <f>B6</f>
        <v>0</v>
      </c>
      <c r="C7" s="3"/>
      <c r="D7" s="3">
        <v>891.1</v>
      </c>
      <c r="E7" s="3"/>
      <c r="F7" s="3">
        <v>0</v>
      </c>
      <c r="G7" s="9">
        <f t="shared" ref="G7:H13" si="0">G6</f>
        <v>0</v>
      </c>
      <c r="H7" s="9">
        <v>202.09</v>
      </c>
      <c r="I7" s="3">
        <f t="shared" ref="I7:I12" si="1">SUM(B7:H7)</f>
        <v>1093.19</v>
      </c>
      <c r="J7" s="8">
        <v>1315</v>
      </c>
      <c r="K7" s="3"/>
      <c r="L7" s="8">
        <f t="shared" ref="L7:L17" si="2">SUM(J7:K7)</f>
        <v>1315</v>
      </c>
      <c r="M7" s="8">
        <f t="shared" ref="M7:M12" si="3">I7-L7</f>
        <v>-221.80999999999995</v>
      </c>
    </row>
    <row r="8" spans="1:13">
      <c r="A8" s="3" t="s">
        <v>19</v>
      </c>
      <c r="B8" s="3">
        <f>B6</f>
        <v>0</v>
      </c>
      <c r="C8" s="3"/>
      <c r="D8" s="3">
        <v>484.12</v>
      </c>
      <c r="E8" s="3"/>
      <c r="F8" s="3">
        <v>0</v>
      </c>
      <c r="G8" s="9">
        <f t="shared" si="0"/>
        <v>0</v>
      </c>
      <c r="H8" s="9">
        <v>205.08</v>
      </c>
      <c r="I8" s="3">
        <f t="shared" si="1"/>
        <v>689.2</v>
      </c>
      <c r="J8" s="8">
        <v>1163</v>
      </c>
      <c r="K8" s="3"/>
      <c r="L8" s="8">
        <f t="shared" si="2"/>
        <v>1163</v>
      </c>
      <c r="M8" s="8">
        <f t="shared" si="3"/>
        <v>-473.79999999999995</v>
      </c>
    </row>
    <row r="9" spans="1:13">
      <c r="A9" s="3" t="s">
        <v>20</v>
      </c>
      <c r="B9" s="3">
        <f>B6</f>
        <v>0</v>
      </c>
      <c r="C9" s="3"/>
      <c r="D9" s="3"/>
      <c r="E9" s="3"/>
      <c r="F9" s="3">
        <v>0</v>
      </c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>
        <f>B6</f>
        <v>0</v>
      </c>
      <c r="C10" s="3"/>
      <c r="D10" s="3"/>
      <c r="E10" s="3"/>
      <c r="F10" s="8">
        <v>0</v>
      </c>
      <c r="G10" s="9">
        <f t="shared" si="0"/>
        <v>0</v>
      </c>
      <c r="H10" s="9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>
        <f>B6</f>
        <v>0</v>
      </c>
      <c r="C11" s="3"/>
      <c r="D11" s="3"/>
      <c r="E11" s="3"/>
      <c r="F11" s="8">
        <v>0</v>
      </c>
      <c r="G11" s="9">
        <f t="shared" si="0"/>
        <v>0</v>
      </c>
      <c r="H11" s="9">
        <f t="shared" si="0"/>
        <v>0</v>
      </c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>
        <f>B6</f>
        <v>0</v>
      </c>
      <c r="C12" s="3"/>
      <c r="D12" s="3"/>
      <c r="E12" s="3"/>
      <c r="F12" s="8">
        <v>0</v>
      </c>
      <c r="G12" s="9">
        <f t="shared" si="0"/>
        <v>0</v>
      </c>
      <c r="H12" s="9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>
        <f>B7</f>
        <v>0</v>
      </c>
      <c r="C13" s="3"/>
      <c r="D13" s="3"/>
      <c r="E13" s="3"/>
      <c r="F13" s="8">
        <v>0</v>
      </c>
      <c r="G13" s="9">
        <f t="shared" si="0"/>
        <v>0</v>
      </c>
      <c r="H13" s="9">
        <f t="shared" si="0"/>
        <v>0</v>
      </c>
      <c r="I13" s="3"/>
      <c r="J13" s="8"/>
      <c r="K13" s="3"/>
      <c r="L13" s="8">
        <f t="shared" si="2"/>
        <v>0</v>
      </c>
      <c r="M13" s="8"/>
    </row>
    <row r="14" spans="1:13">
      <c r="A14" s="3" t="s">
        <v>25</v>
      </c>
      <c r="B14" s="3">
        <f>B8</f>
        <v>0</v>
      </c>
      <c r="C14" s="3"/>
      <c r="D14" s="3"/>
      <c r="E14" s="3"/>
      <c r="F14" s="8">
        <v>0</v>
      </c>
      <c r="G14" s="9">
        <f>G13</f>
        <v>0</v>
      </c>
      <c r="H14" s="9"/>
      <c r="I14" s="3"/>
      <c r="J14" s="8"/>
      <c r="K14" s="3"/>
      <c r="L14" s="8">
        <f t="shared" si="2"/>
        <v>0</v>
      </c>
      <c r="M14" s="8"/>
    </row>
    <row r="15" spans="1:13">
      <c r="A15" s="3" t="s">
        <v>26</v>
      </c>
      <c r="B15" s="3">
        <f>B9</f>
        <v>0</v>
      </c>
      <c r="C15" s="3"/>
      <c r="D15" s="3"/>
      <c r="E15" s="3"/>
      <c r="F15" s="8">
        <v>0</v>
      </c>
      <c r="G15" s="9">
        <f>G14</f>
        <v>0</v>
      </c>
      <c r="H15" s="9"/>
      <c r="I15" s="3"/>
      <c r="J15" s="8"/>
      <c r="K15" s="3"/>
      <c r="L15" s="8">
        <f t="shared" si="2"/>
        <v>0</v>
      </c>
      <c r="M15" s="8"/>
    </row>
    <row r="16" spans="1:13">
      <c r="A16" s="3" t="s">
        <v>27</v>
      </c>
      <c r="B16" s="3">
        <v>0</v>
      </c>
      <c r="C16" s="3"/>
      <c r="D16" s="3"/>
      <c r="E16" s="3"/>
      <c r="F16" s="8">
        <v>0</v>
      </c>
      <c r="G16" s="9">
        <f>G15</f>
        <v>0</v>
      </c>
      <c r="H16" s="9"/>
      <c r="I16" s="3"/>
      <c r="J16" s="8"/>
      <c r="K16" s="3"/>
      <c r="L16" s="8">
        <f t="shared" si="2"/>
        <v>0</v>
      </c>
      <c r="M16" s="8"/>
    </row>
    <row r="17" spans="1:13">
      <c r="A17" s="3" t="s">
        <v>28</v>
      </c>
      <c r="B17" s="3">
        <v>0</v>
      </c>
      <c r="C17" s="3"/>
      <c r="D17" s="3"/>
      <c r="E17" s="3"/>
      <c r="F17" s="8">
        <v>0</v>
      </c>
      <c r="G17" s="9">
        <f>G16</f>
        <v>0</v>
      </c>
      <c r="H17" s="9"/>
      <c r="I17" s="3"/>
      <c r="J17" s="8"/>
      <c r="K17" s="3"/>
      <c r="L17" s="8">
        <f t="shared" si="2"/>
        <v>0</v>
      </c>
      <c r="M17" s="8"/>
    </row>
    <row r="18" spans="1:13">
      <c r="A18" s="10" t="s">
        <v>29</v>
      </c>
      <c r="B18" s="3">
        <f>SUM(B6:B14)</f>
        <v>0</v>
      </c>
      <c r="C18" s="3">
        <f t="shared" ref="C18:K18" si="4">SUM(C6:C14)</f>
        <v>0</v>
      </c>
      <c r="D18" s="3">
        <f>SUM(D6:D17)</f>
        <v>1806.1399999999999</v>
      </c>
      <c r="E18" s="3">
        <f t="shared" si="4"/>
        <v>0</v>
      </c>
      <c r="F18" s="3">
        <f t="shared" si="4"/>
        <v>0</v>
      </c>
      <c r="G18" s="3">
        <f t="shared" si="4"/>
        <v>0</v>
      </c>
      <c r="H18" s="3">
        <v>609.26</v>
      </c>
      <c r="I18" s="3">
        <v>2415.4</v>
      </c>
      <c r="J18" s="3">
        <v>2478</v>
      </c>
      <c r="K18" s="3">
        <f t="shared" si="4"/>
        <v>0</v>
      </c>
      <c r="L18" s="3">
        <f>SUM(L6:L17)</f>
        <v>2478</v>
      </c>
      <c r="M18" s="3">
        <v>-62.6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M6" sqref="M6:M8"/>
    </sheetView>
  </sheetViews>
  <sheetFormatPr defaultRowHeight="15"/>
  <sheetData>
    <row r="1" spans="1:14">
      <c r="A1" s="54" t="s">
        <v>207</v>
      </c>
      <c r="B1" s="54"/>
      <c r="C1" s="54"/>
      <c r="D1" s="54"/>
      <c r="E1" s="54"/>
      <c r="F1" s="53" t="s">
        <v>83</v>
      </c>
      <c r="G1" s="53"/>
      <c r="H1" s="53"/>
    </row>
    <row r="2" spans="1:1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>
      <c r="A3" s="12" t="s">
        <v>2</v>
      </c>
      <c r="B3" s="12"/>
      <c r="C3" s="12" t="s">
        <v>3</v>
      </c>
      <c r="D3" s="12">
        <v>986.01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38</v>
      </c>
      <c r="J5" s="16" t="s">
        <v>14</v>
      </c>
      <c r="K5" s="16"/>
      <c r="L5" s="16" t="s">
        <v>15</v>
      </c>
      <c r="M5" s="17" t="s">
        <v>16</v>
      </c>
    </row>
    <row r="6" spans="1:14">
      <c r="A6" s="13" t="s">
        <v>17</v>
      </c>
      <c r="B6" s="13">
        <v>7343.66</v>
      </c>
      <c r="C6" s="13"/>
      <c r="D6" s="13">
        <v>750.12</v>
      </c>
      <c r="E6" s="13"/>
      <c r="F6" s="19">
        <v>1774.8</v>
      </c>
      <c r="G6" s="13">
        <v>0</v>
      </c>
      <c r="H6" s="13">
        <v>692.59</v>
      </c>
      <c r="I6" s="13">
        <v>10561.17</v>
      </c>
      <c r="J6" s="19">
        <v>7571.06</v>
      </c>
      <c r="K6" s="13"/>
      <c r="L6" s="19">
        <f>SUM(J6:K6)</f>
        <v>7571.06</v>
      </c>
      <c r="M6" s="19">
        <f>I6-L6</f>
        <v>2990.1099999999997</v>
      </c>
    </row>
    <row r="7" spans="1:14">
      <c r="A7" s="13" t="s">
        <v>18</v>
      </c>
      <c r="B7" s="13">
        <v>7343.66</v>
      </c>
      <c r="C7" s="13"/>
      <c r="D7" s="13">
        <v>763.42</v>
      </c>
      <c r="E7" s="13"/>
      <c r="F7" s="19">
        <v>1944.15</v>
      </c>
      <c r="G7" s="13">
        <f>G6</f>
        <v>0</v>
      </c>
      <c r="H7" s="13">
        <v>692.59</v>
      </c>
      <c r="I7" s="13">
        <f t="shared" ref="I7:I17" si="0">SUM(B7:H7)</f>
        <v>10743.82</v>
      </c>
      <c r="J7" s="19">
        <v>12241.36</v>
      </c>
      <c r="K7" s="13"/>
      <c r="L7" s="19">
        <f t="shared" ref="L7:L13" si="1">SUM(J7:K7)</f>
        <v>12241.36</v>
      </c>
      <c r="M7" s="19">
        <f t="shared" ref="M7:M18" si="2">I7-L7</f>
        <v>-1497.5400000000009</v>
      </c>
    </row>
    <row r="8" spans="1:14">
      <c r="A8" s="13" t="s">
        <v>19</v>
      </c>
      <c r="B8" s="13">
        <v>7343.66</v>
      </c>
      <c r="C8" s="13"/>
      <c r="D8" s="13">
        <v>1005.48</v>
      </c>
      <c r="E8" s="13"/>
      <c r="F8" s="19">
        <v>2926.38</v>
      </c>
      <c r="G8" s="13">
        <f>G7</f>
        <v>0</v>
      </c>
      <c r="H8" s="13">
        <v>692.59</v>
      </c>
      <c r="I8" s="13">
        <f t="shared" si="0"/>
        <v>11968.11</v>
      </c>
      <c r="J8" s="19">
        <v>18424.97</v>
      </c>
      <c r="K8" s="13"/>
      <c r="L8" s="19">
        <f t="shared" si="1"/>
        <v>18424.97</v>
      </c>
      <c r="M8" s="19">
        <f t="shared" si="2"/>
        <v>-6456.8600000000006</v>
      </c>
    </row>
    <row r="9" spans="1:14">
      <c r="A9" s="13" t="s">
        <v>20</v>
      </c>
      <c r="B9" s="13"/>
      <c r="C9" s="13"/>
      <c r="D9" s="13"/>
      <c r="E9" s="13"/>
      <c r="F9" s="19"/>
      <c r="G9" s="13">
        <f>G8</f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4">
      <c r="A10" s="13" t="s">
        <v>21</v>
      </c>
      <c r="B10" s="13"/>
      <c r="C10" s="13"/>
      <c r="D10" s="13"/>
      <c r="E10" s="13"/>
      <c r="F10" s="19"/>
      <c r="G10" s="13">
        <f>G9</f>
        <v>0</v>
      </c>
      <c r="H10" s="13"/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4">
      <c r="A11" s="13" t="s">
        <v>22</v>
      </c>
      <c r="B11" s="13"/>
      <c r="C11" s="13"/>
      <c r="D11" s="13"/>
      <c r="E11" s="13"/>
      <c r="F11" s="19"/>
      <c r="G11" s="13">
        <f>G10</f>
        <v>0</v>
      </c>
      <c r="H11" s="13"/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4">
      <c r="A12" s="13" t="s">
        <v>23</v>
      </c>
      <c r="B12" s="13"/>
      <c r="C12" s="13"/>
      <c r="D12" s="13"/>
      <c r="E12" s="13"/>
      <c r="F12" s="19"/>
      <c r="G12">
        <v>0</v>
      </c>
      <c r="H12" s="13"/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4">
      <c r="A13" s="13" t="s">
        <v>24</v>
      </c>
      <c r="B13" s="13"/>
      <c r="C13" s="13"/>
      <c r="D13" s="13"/>
      <c r="E13" s="13"/>
      <c r="F13" s="19"/>
      <c r="G13" s="13">
        <f>G11</f>
        <v>0</v>
      </c>
      <c r="H13" s="13"/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  <c r="N13" s="19"/>
    </row>
    <row r="14" spans="1:14">
      <c r="A14" s="13" t="s">
        <v>25</v>
      </c>
      <c r="B14" s="13"/>
      <c r="C14" s="13"/>
      <c r="D14" s="13"/>
      <c r="E14" s="13"/>
      <c r="F14" s="19"/>
      <c r="G14" s="13">
        <v>0</v>
      </c>
      <c r="H14" s="13"/>
      <c r="I14" s="13">
        <f t="shared" si="0"/>
        <v>0</v>
      </c>
      <c r="J14" s="19"/>
      <c r="K14" s="19">
        <v>0</v>
      </c>
      <c r="L14" s="19"/>
      <c r="M14" s="19">
        <f t="shared" si="2"/>
        <v>0</v>
      </c>
    </row>
    <row r="15" spans="1:14">
      <c r="A15" s="13" t="s">
        <v>26</v>
      </c>
      <c r="B15" s="13"/>
      <c r="C15" s="13"/>
      <c r="D15" s="13"/>
      <c r="E15" s="13"/>
      <c r="F15" s="19"/>
      <c r="G15" s="13">
        <v>0</v>
      </c>
      <c r="H15" s="13">
        <f>H9</f>
        <v>0</v>
      </c>
      <c r="I15" s="13">
        <f t="shared" si="0"/>
        <v>0</v>
      </c>
      <c r="J15" s="19"/>
      <c r="K15" s="19"/>
      <c r="L15" s="19"/>
      <c r="M15" s="19">
        <f t="shared" si="2"/>
        <v>0</v>
      </c>
    </row>
    <row r="16" spans="1:14">
      <c r="A16" s="13" t="s">
        <v>27</v>
      </c>
      <c r="B16" s="13">
        <f>B9</f>
        <v>0</v>
      </c>
      <c r="C16" s="13"/>
      <c r="D16" s="13"/>
      <c r="E16" s="13"/>
      <c r="F16" s="19"/>
      <c r="G16" s="13">
        <v>0</v>
      </c>
      <c r="H16" s="13">
        <f>H10</f>
        <v>0</v>
      </c>
      <c r="I16" s="13">
        <f t="shared" si="0"/>
        <v>0</v>
      </c>
      <c r="J16" s="19"/>
      <c r="K16" s="19"/>
      <c r="L16" s="19"/>
      <c r="M16" s="19">
        <f t="shared" si="2"/>
        <v>0</v>
      </c>
    </row>
    <row r="17" spans="1:13">
      <c r="A17" s="13" t="s">
        <v>28</v>
      </c>
      <c r="B17" s="13">
        <f>B10</f>
        <v>0</v>
      </c>
      <c r="C17" s="13"/>
      <c r="D17" s="13"/>
      <c r="E17" s="13"/>
      <c r="F17" s="19"/>
      <c r="G17" s="13">
        <v>0</v>
      </c>
      <c r="H17" s="13">
        <f>H11</f>
        <v>0</v>
      </c>
      <c r="I17" s="13">
        <f t="shared" si="0"/>
        <v>0</v>
      </c>
      <c r="J17" s="19"/>
      <c r="K17" s="19"/>
      <c r="L17" s="19"/>
      <c r="M17" s="19">
        <f t="shared" si="2"/>
        <v>0</v>
      </c>
    </row>
    <row r="18" spans="1:13">
      <c r="A18" s="21" t="s">
        <v>29</v>
      </c>
      <c r="B18" s="13">
        <v>22030.98</v>
      </c>
      <c r="C18" s="13">
        <f>SUM(C6:C14)</f>
        <v>0</v>
      </c>
      <c r="D18" s="13">
        <f>SUM(D6:D17)</f>
        <v>2519.02</v>
      </c>
      <c r="E18" s="13">
        <f>SUM(E6:E14)</f>
        <v>0</v>
      </c>
      <c r="F18" s="13">
        <f>SUM(F6:F17)</f>
        <v>6645.33</v>
      </c>
      <c r="G18" s="13">
        <f>SUM(G6:G14)</f>
        <v>0</v>
      </c>
      <c r="H18" s="13">
        <v>2077.77</v>
      </c>
      <c r="I18" s="13">
        <v>33273.1</v>
      </c>
      <c r="J18" s="13">
        <v>38237.39</v>
      </c>
      <c r="K18" s="13">
        <f>SUM(K6:K14)</f>
        <v>0</v>
      </c>
      <c r="L18" s="13">
        <v>38237.39</v>
      </c>
      <c r="M18" s="19">
        <f t="shared" si="2"/>
        <v>-4964.2900000000009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84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834.5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6317.17</v>
      </c>
      <c r="C6" s="3"/>
      <c r="D6" s="3">
        <v>1189.02</v>
      </c>
      <c r="E6" s="3"/>
      <c r="F6" s="8">
        <v>2916.92</v>
      </c>
      <c r="G6" s="3">
        <v>166.9</v>
      </c>
      <c r="H6" s="3">
        <v>584.15</v>
      </c>
      <c r="I6" s="3">
        <v>11174.16</v>
      </c>
      <c r="J6" s="8">
        <v>11352.86</v>
      </c>
      <c r="K6" s="3"/>
      <c r="L6" s="8">
        <f>SUM(J6:K6)</f>
        <v>11352.86</v>
      </c>
      <c r="M6" s="8">
        <f>I6-L6</f>
        <v>-178.70000000000073</v>
      </c>
    </row>
    <row r="7" spans="1:13">
      <c r="A7" s="3" t="s">
        <v>18</v>
      </c>
      <c r="B7" s="3">
        <v>6317.17</v>
      </c>
      <c r="C7" s="3"/>
      <c r="D7" s="3">
        <v>931</v>
      </c>
      <c r="E7" s="3"/>
      <c r="F7" s="8">
        <v>2438.66</v>
      </c>
      <c r="G7" s="3">
        <v>166.9</v>
      </c>
      <c r="H7" s="3">
        <v>584.15</v>
      </c>
      <c r="I7" s="3">
        <f t="shared" ref="I7:I17" si="0">SUM(B7:H7)</f>
        <v>10437.879999999999</v>
      </c>
      <c r="J7" s="8">
        <v>10879.37</v>
      </c>
      <c r="K7" s="3"/>
      <c r="L7" s="8">
        <f t="shared" ref="L7:L17" si="1">SUM(J7:K7)</f>
        <v>10879.37</v>
      </c>
      <c r="M7" s="8">
        <f t="shared" ref="M7:M17" si="2">I7-L7</f>
        <v>-441.4900000000016</v>
      </c>
    </row>
    <row r="8" spans="1:13">
      <c r="A8" s="3" t="s">
        <v>19</v>
      </c>
      <c r="B8" s="3">
        <v>6317.17</v>
      </c>
      <c r="C8" s="3"/>
      <c r="D8" s="3">
        <v>1103.9000000000001</v>
      </c>
      <c r="E8" s="3"/>
      <c r="F8" s="8">
        <v>2811.23</v>
      </c>
      <c r="G8" s="3">
        <v>166.9</v>
      </c>
      <c r="H8" s="3">
        <v>584.15</v>
      </c>
      <c r="I8" s="3">
        <f t="shared" si="0"/>
        <v>10983.349999999999</v>
      </c>
      <c r="J8" s="8">
        <v>9687.0400000000009</v>
      </c>
      <c r="K8" s="3"/>
      <c r="L8" s="8">
        <f t="shared" si="1"/>
        <v>9687.0400000000009</v>
      </c>
      <c r="M8" s="8">
        <f t="shared" si="2"/>
        <v>1296.3099999999977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3"/>
      <c r="H10" s="3">
        <f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3"/>
      <c r="H11" s="3">
        <f>H9</f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3"/>
      <c r="H12" s="3">
        <f t="shared" ref="H12:H17" si="3">H11</f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3"/>
      <c r="H13" s="3">
        <f t="shared" si="3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3"/>
      <c r="H14" s="3">
        <f t="shared" si="3"/>
        <v>0</v>
      </c>
      <c r="I14" s="3"/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>B9</f>
        <v>0</v>
      </c>
      <c r="C15" s="3"/>
      <c r="D15" s="3"/>
      <c r="E15" s="3"/>
      <c r="F15" s="8"/>
      <c r="G15" s="3">
        <f>G9</f>
        <v>0</v>
      </c>
      <c r="H15" s="3">
        <f t="shared" si="3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>B10</f>
        <v>0</v>
      </c>
      <c r="C16" s="3"/>
      <c r="D16" s="3"/>
      <c r="E16" s="3"/>
      <c r="F16" s="8"/>
      <c r="G16" s="3">
        <f>G10</f>
        <v>0</v>
      </c>
      <c r="H16" s="3">
        <f t="shared" si="3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>B11</f>
        <v>0</v>
      </c>
      <c r="C17" s="3"/>
      <c r="D17" s="3"/>
      <c r="E17" s="3"/>
      <c r="F17" s="8"/>
      <c r="G17" s="3">
        <f>G11</f>
        <v>0</v>
      </c>
      <c r="H17" s="3">
        <f t="shared" si="3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18951.509999999998</v>
      </c>
      <c r="C18" s="3">
        <f>SUM(C6:C14)</f>
        <v>0</v>
      </c>
      <c r="D18" s="3">
        <f>SUM(D6:D17)</f>
        <v>3223.92</v>
      </c>
      <c r="E18" s="3">
        <f>SUM(E6:E14)</f>
        <v>0</v>
      </c>
      <c r="F18" s="3">
        <f>SUM(F6:F17)</f>
        <v>8166.8099999999995</v>
      </c>
      <c r="G18" s="3">
        <v>500.7</v>
      </c>
      <c r="H18" s="3">
        <v>1752.45</v>
      </c>
      <c r="I18" s="3">
        <v>32595.39</v>
      </c>
      <c r="J18" s="3">
        <f>SUM(J6:J17)</f>
        <v>31919.270000000004</v>
      </c>
      <c r="K18" s="3">
        <f>SUM(K6:K14)</f>
        <v>0</v>
      </c>
      <c r="L18" s="3">
        <f>SUM(L6:L17)</f>
        <v>31919.270000000004</v>
      </c>
      <c r="M18" s="3">
        <v>676.12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213</v>
      </c>
      <c r="B1" s="55"/>
      <c r="C1" s="55"/>
      <c r="D1" s="55"/>
      <c r="E1" s="55"/>
      <c r="F1" s="55" t="s">
        <v>85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415.2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3143.06</v>
      </c>
      <c r="C6" s="13"/>
      <c r="D6" s="13">
        <v>204.82</v>
      </c>
      <c r="E6" s="13"/>
      <c r="F6" s="19">
        <v>521.6</v>
      </c>
      <c r="G6" s="13">
        <v>114.28</v>
      </c>
      <c r="H6" s="13">
        <v>290.64</v>
      </c>
      <c r="I6" s="13">
        <v>4274.3999999999996</v>
      </c>
      <c r="J6" s="19">
        <v>2267.92</v>
      </c>
      <c r="K6" s="13"/>
      <c r="L6" s="19">
        <v>2237.92</v>
      </c>
      <c r="M6" s="19">
        <f>I6-L6</f>
        <v>2036.4799999999996</v>
      </c>
    </row>
    <row r="7" spans="1:13">
      <c r="A7" s="13" t="s">
        <v>18</v>
      </c>
      <c r="B7" s="13">
        <v>3143.06</v>
      </c>
      <c r="C7" s="13"/>
      <c r="D7" s="13">
        <v>178.22</v>
      </c>
      <c r="E7" s="13"/>
      <c r="F7" s="19">
        <v>453.86</v>
      </c>
      <c r="G7" s="13">
        <v>114.28</v>
      </c>
      <c r="H7" s="23">
        <v>290.64</v>
      </c>
      <c r="I7" s="13">
        <f t="shared" ref="I7:I17" si="0">SUM(B7:H7)</f>
        <v>4180.0600000000004</v>
      </c>
      <c r="J7" s="19">
        <v>2058.5500000000002</v>
      </c>
      <c r="K7" s="13"/>
      <c r="L7" s="19">
        <f t="shared" ref="L7:L17" si="1">SUM(J7:K7)</f>
        <v>2058.5500000000002</v>
      </c>
      <c r="M7" s="19">
        <f t="shared" ref="M7:M17" si="2">I7-L7</f>
        <v>2121.5100000000002</v>
      </c>
    </row>
    <row r="8" spans="1:13">
      <c r="A8" s="13" t="s">
        <v>19</v>
      </c>
      <c r="B8" s="13">
        <v>3143.06</v>
      </c>
      <c r="C8" s="13"/>
      <c r="D8" s="13">
        <v>231.42</v>
      </c>
      <c r="E8" s="13"/>
      <c r="F8" s="19">
        <v>589.34</v>
      </c>
      <c r="G8" s="13">
        <v>114.28</v>
      </c>
      <c r="H8" s="23">
        <v>290.64</v>
      </c>
      <c r="I8" s="13">
        <f t="shared" si="0"/>
        <v>4368.7400000000007</v>
      </c>
      <c r="J8" s="19">
        <v>4070.01</v>
      </c>
      <c r="K8" s="13"/>
      <c r="L8" s="19">
        <f t="shared" si="1"/>
        <v>4070.01</v>
      </c>
      <c r="M8" s="19">
        <f t="shared" si="2"/>
        <v>298.73000000000047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2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3"/>
      <c r="H10" s="23">
        <f t="shared" ref="H10:H17" si="3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3"/>
      <c r="H11" s="23">
        <f t="shared" si="3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3"/>
      <c r="H12" s="23">
        <f t="shared" si="3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3"/>
      <c r="H13" s="23">
        <f t="shared" si="3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3">
        <v>0</v>
      </c>
      <c r="H14" s="23">
        <f t="shared" si="3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3">
        <v>0</v>
      </c>
      <c r="H15" s="23">
        <f t="shared" si="3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3">
        <v>0</v>
      </c>
      <c r="H16" s="23">
        <f t="shared" si="3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3">
        <v>0</v>
      </c>
      <c r="H17" s="23">
        <f t="shared" si="3"/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9429.18</v>
      </c>
      <c r="C18" s="13">
        <f t="shared" ref="C18:K18" si="4">SUM(C6:C14)</f>
        <v>0</v>
      </c>
      <c r="D18" s="13">
        <f>SUM(D6:D17)</f>
        <v>614.45999999999992</v>
      </c>
      <c r="E18" s="13">
        <f t="shared" si="4"/>
        <v>0</v>
      </c>
      <c r="F18" s="13">
        <v>1564.8</v>
      </c>
      <c r="G18" s="13">
        <f t="shared" si="4"/>
        <v>342.84000000000003</v>
      </c>
      <c r="H18" s="13">
        <v>871.92</v>
      </c>
      <c r="I18" s="13">
        <v>12823.2</v>
      </c>
      <c r="J18" s="13">
        <f>SUM(J6:J17)</f>
        <v>8396.48</v>
      </c>
      <c r="K18" s="13">
        <f t="shared" si="4"/>
        <v>0</v>
      </c>
      <c r="L18" s="13">
        <f>SUM(L6:L17)</f>
        <v>8366.48</v>
      </c>
      <c r="M18" s="13">
        <v>4456.72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3" t="s">
        <v>216</v>
      </c>
      <c r="B1" s="53"/>
      <c r="C1" s="53"/>
      <c r="D1" s="53"/>
      <c r="E1" s="53"/>
      <c r="F1" s="53" t="s">
        <v>86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648.6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4909.8999999999996</v>
      </c>
      <c r="C6" s="3"/>
      <c r="D6" s="3">
        <v>1537.48</v>
      </c>
      <c r="E6" s="3"/>
      <c r="F6" s="8">
        <v>3915.41</v>
      </c>
      <c r="G6" s="3">
        <v>129.72</v>
      </c>
      <c r="H6" s="3">
        <v>454.02</v>
      </c>
      <c r="I6" s="3">
        <v>10946.53</v>
      </c>
      <c r="J6" s="8">
        <v>16663.689999999999</v>
      </c>
      <c r="K6" s="3"/>
      <c r="L6" s="8">
        <f>SUM(J6:K6)</f>
        <v>16663.689999999999</v>
      </c>
      <c r="M6" s="8">
        <f>I6-L6</f>
        <v>-5717.159999999998</v>
      </c>
    </row>
    <row r="7" spans="1:13">
      <c r="A7" s="3" t="s">
        <v>18</v>
      </c>
      <c r="B7" s="3">
        <v>4909.8999999999996</v>
      </c>
      <c r="C7" s="3"/>
      <c r="D7" s="3">
        <v>1193.96</v>
      </c>
      <c r="E7" s="3"/>
      <c r="F7" s="8">
        <v>2857.69</v>
      </c>
      <c r="G7" s="3">
        <v>129.72</v>
      </c>
      <c r="H7" s="9">
        <v>454.02</v>
      </c>
      <c r="I7" s="3">
        <f t="shared" ref="I7:I17" si="0">SUM(B7:H7)</f>
        <v>9545.2899999999991</v>
      </c>
      <c r="J7" s="8">
        <v>8372.4</v>
      </c>
      <c r="K7" s="3"/>
      <c r="L7" s="8">
        <f t="shared" ref="L7:L17" si="1">SUM(J7:K7)</f>
        <v>8372.4</v>
      </c>
      <c r="M7" s="8">
        <f t="shared" ref="M7:M17" si="2">I7-L7</f>
        <v>1172.8899999999994</v>
      </c>
    </row>
    <row r="8" spans="1:13">
      <c r="A8" s="3" t="s">
        <v>19</v>
      </c>
      <c r="B8" s="3">
        <v>4909.8999999999996</v>
      </c>
      <c r="C8" s="3"/>
      <c r="D8" s="3">
        <v>1154.44</v>
      </c>
      <c r="E8" s="3"/>
      <c r="F8" s="8">
        <v>2973.81</v>
      </c>
      <c r="G8" s="3">
        <v>129.72</v>
      </c>
      <c r="H8" s="9">
        <v>454.02</v>
      </c>
      <c r="I8" s="3">
        <f t="shared" si="0"/>
        <v>9621.89</v>
      </c>
      <c r="J8" s="8">
        <v>12785.53</v>
      </c>
      <c r="K8" s="3"/>
      <c r="L8" s="8">
        <f t="shared" si="1"/>
        <v>12785.53</v>
      </c>
      <c r="M8" s="8">
        <f t="shared" si="2"/>
        <v>-3163.6400000000012</v>
      </c>
    </row>
    <row r="9" spans="1:13">
      <c r="A9" s="3" t="s">
        <v>20</v>
      </c>
      <c r="B9" s="3"/>
      <c r="C9" s="3"/>
      <c r="D9" s="3"/>
      <c r="E9" s="3"/>
      <c r="F9" s="8"/>
      <c r="G9" s="3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/>
      <c r="H10" s="9">
        <f t="shared" ref="H10:H17" si="4"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/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/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/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/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>G9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3">
        <f>G10</f>
        <v>0</v>
      </c>
      <c r="H16" s="9">
        <f t="shared" si="4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>G11</f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14729.7</v>
      </c>
      <c r="C18" s="3">
        <f>SUM(C6:C14)</f>
        <v>0</v>
      </c>
      <c r="D18" s="3">
        <v>3885.88</v>
      </c>
      <c r="E18" s="3">
        <f>SUM(E6:E14)</f>
        <v>0</v>
      </c>
      <c r="F18" s="3">
        <v>9746.91</v>
      </c>
      <c r="G18" s="3">
        <v>389.16</v>
      </c>
      <c r="H18" s="3">
        <v>1362.06</v>
      </c>
      <c r="I18" s="3">
        <v>30113.71</v>
      </c>
      <c r="J18" s="3">
        <f>SUM(J6:J17)</f>
        <v>37821.619999999995</v>
      </c>
      <c r="K18" s="3">
        <f>SUM(K6:K14)</f>
        <v>0</v>
      </c>
      <c r="L18" s="3">
        <f>SUM(L6:L17)</f>
        <v>37821.619999999995</v>
      </c>
      <c r="M18" s="3">
        <v>-7707.91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53" t="s">
        <v>207</v>
      </c>
      <c r="B1" s="53"/>
      <c r="C1" s="53"/>
      <c r="D1" s="53"/>
      <c r="E1" s="53"/>
      <c r="F1" s="53" t="s">
        <v>87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602.9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4563.95</v>
      </c>
      <c r="C6" s="3"/>
      <c r="D6" s="3">
        <v>1103.9000000000001</v>
      </c>
      <c r="E6" s="3"/>
      <c r="F6" s="8">
        <v>2811.24</v>
      </c>
      <c r="G6" s="3">
        <v>105.86</v>
      </c>
      <c r="H6" s="3">
        <v>399.98</v>
      </c>
      <c r="I6" s="3">
        <v>8984.93</v>
      </c>
      <c r="J6" s="8">
        <v>6415.17</v>
      </c>
      <c r="K6" s="3"/>
      <c r="L6" s="8">
        <v>6415.17</v>
      </c>
      <c r="M6" s="8">
        <f>I6-L6</f>
        <v>2569.7600000000002</v>
      </c>
    </row>
    <row r="7" spans="1:13">
      <c r="A7" s="3" t="s">
        <v>18</v>
      </c>
      <c r="B7" s="3">
        <v>4563.95</v>
      </c>
      <c r="C7" s="3"/>
      <c r="D7" s="3">
        <v>968.24</v>
      </c>
      <c r="E7" s="3"/>
      <c r="F7" s="8">
        <v>2831.56</v>
      </c>
      <c r="G7" s="3">
        <v>105.86</v>
      </c>
      <c r="H7" s="3">
        <v>399.98</v>
      </c>
      <c r="I7" s="3">
        <f t="shared" ref="I7:I13" si="0">SUM(B7:H7)</f>
        <v>8869.59</v>
      </c>
      <c r="J7" s="8">
        <v>4012</v>
      </c>
      <c r="K7" s="3"/>
      <c r="L7" s="8">
        <f t="shared" ref="L7:L17" si="1">SUM(J7:K7)</f>
        <v>4012</v>
      </c>
      <c r="M7" s="8">
        <f t="shared" ref="M7:M12" si="2">I7-L7</f>
        <v>4857.59</v>
      </c>
    </row>
    <row r="8" spans="1:13">
      <c r="A8" s="3" t="s">
        <v>19</v>
      </c>
      <c r="B8" s="3">
        <v>4563.95</v>
      </c>
      <c r="C8" s="3"/>
      <c r="D8" s="3">
        <v>1032.08</v>
      </c>
      <c r="E8" s="3"/>
      <c r="F8" s="8">
        <v>2628.34</v>
      </c>
      <c r="G8" s="3">
        <v>105.86</v>
      </c>
      <c r="H8" s="3">
        <v>399.98</v>
      </c>
      <c r="I8" s="3">
        <f t="shared" si="0"/>
        <v>8730.2099999999991</v>
      </c>
      <c r="J8" s="8">
        <v>8149.31</v>
      </c>
      <c r="K8" s="3"/>
      <c r="L8" s="8">
        <f t="shared" si="1"/>
        <v>8149.31</v>
      </c>
      <c r="M8" s="8">
        <f t="shared" si="2"/>
        <v>580.89999999999873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/>
      <c r="H10" s="3">
        <f t="shared" ref="G10:H15" si="4"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>
        <f t="shared" si="4"/>
        <v>0</v>
      </c>
      <c r="H11" s="3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>
        <f t="shared" si="4"/>
        <v>0</v>
      </c>
      <c r="H12" s="3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>
        <f t="shared" si="4"/>
        <v>0</v>
      </c>
      <c r="H13" s="3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/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>
        <f t="shared" si="4"/>
        <v>0</v>
      </c>
      <c r="H14" s="3">
        <f t="shared" si="4"/>
        <v>0</v>
      </c>
      <c r="J14" s="8"/>
      <c r="K14" s="3"/>
      <c r="L14" s="8">
        <f t="shared" si="1"/>
        <v>0</v>
      </c>
      <c r="M14" s="8"/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 t="shared" si="4"/>
        <v>0</v>
      </c>
      <c r="H15" s="3">
        <f>H14</f>
        <v>0</v>
      </c>
      <c r="I15" s="3"/>
      <c r="J15" s="8"/>
      <c r="K15" s="3"/>
      <c r="L15" s="8">
        <f t="shared" si="1"/>
        <v>0</v>
      </c>
      <c r="M15" s="8"/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H16" s="3">
        <f>H15</f>
        <v>0</v>
      </c>
      <c r="I16" s="3"/>
      <c r="J16" s="8"/>
      <c r="K16" s="3"/>
      <c r="L16" s="8">
        <f t="shared" si="1"/>
        <v>0</v>
      </c>
      <c r="M16" s="8"/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>G15</f>
        <v>0</v>
      </c>
      <c r="H17" s="3">
        <f>H16</f>
        <v>0</v>
      </c>
      <c r="I17" s="3"/>
      <c r="J17" s="8"/>
      <c r="K17" s="3"/>
      <c r="L17" s="8">
        <f t="shared" si="1"/>
        <v>0</v>
      </c>
      <c r="M17" s="8"/>
    </row>
    <row r="18" spans="1:13">
      <c r="A18" s="10" t="s">
        <v>29</v>
      </c>
      <c r="B18" s="3">
        <v>13691.85</v>
      </c>
      <c r="C18" s="3">
        <f>SUM(C6:C14)</f>
        <v>0</v>
      </c>
      <c r="D18" s="3">
        <f>SUM(D6:D17)</f>
        <v>3104.2200000000003</v>
      </c>
      <c r="E18" s="3">
        <f>SUM(E6:E14)</f>
        <v>0</v>
      </c>
      <c r="F18" s="3">
        <f>SUM(F6:F17)</f>
        <v>8271.14</v>
      </c>
      <c r="G18" s="3">
        <v>317.58</v>
      </c>
      <c r="H18" s="3">
        <v>1199.94</v>
      </c>
      <c r="I18" s="3">
        <v>26584.73</v>
      </c>
      <c r="J18" s="3">
        <f>SUM(J6:J17)</f>
        <v>18576.48</v>
      </c>
      <c r="K18" s="3">
        <f>SUM(K6:K14)</f>
        <v>0</v>
      </c>
      <c r="L18" s="3">
        <f>SUM(L6:L17)</f>
        <v>18576.48</v>
      </c>
      <c r="M18" s="3">
        <v>8008.25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cols>
    <col min="10" max="10" width="9.5703125" bestFit="1" customWidth="1"/>
  </cols>
  <sheetData>
    <row r="1" spans="1:13">
      <c r="A1" s="53" t="s">
        <v>207</v>
      </c>
      <c r="B1" s="53"/>
      <c r="C1" s="53"/>
      <c r="D1" s="53"/>
      <c r="E1" s="53"/>
      <c r="F1" s="53" t="s">
        <v>88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709.5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4643.12</v>
      </c>
      <c r="C6" s="3"/>
      <c r="D6" s="3">
        <v>1016.12</v>
      </c>
      <c r="E6" s="3"/>
      <c r="F6" s="8">
        <v>2587.52</v>
      </c>
      <c r="G6" s="3">
        <v>126.16</v>
      </c>
      <c r="H6" s="3">
        <v>499.85</v>
      </c>
      <c r="I6" s="3">
        <v>8872.77</v>
      </c>
      <c r="J6" s="8">
        <v>7596.77</v>
      </c>
      <c r="K6" s="3"/>
      <c r="L6" s="8">
        <f>SUM(J6:K6)</f>
        <v>7596.77</v>
      </c>
      <c r="M6" s="8">
        <f>I6-L6</f>
        <v>1276</v>
      </c>
    </row>
    <row r="7" spans="1:13">
      <c r="A7" s="3" t="s">
        <v>18</v>
      </c>
      <c r="B7" s="3">
        <v>4643.12</v>
      </c>
      <c r="C7" s="3"/>
      <c r="D7" s="3">
        <v>1111.8800000000001</v>
      </c>
      <c r="E7" s="3"/>
      <c r="F7" s="8">
        <v>1896.73</v>
      </c>
      <c r="G7" s="3">
        <v>126.16</v>
      </c>
      <c r="H7" s="9">
        <v>499.85</v>
      </c>
      <c r="I7" s="3">
        <f t="shared" ref="I7:I17" si="0">SUM(B7:H7)</f>
        <v>8277.74</v>
      </c>
      <c r="J7" s="8">
        <v>9868</v>
      </c>
      <c r="K7" s="3"/>
      <c r="L7" s="8">
        <f t="shared" ref="L7:L17" si="1">SUM(J7:K7)</f>
        <v>9868</v>
      </c>
      <c r="M7" s="8">
        <f t="shared" ref="M7:M17" si="2">I7-L7</f>
        <v>-1590.2600000000002</v>
      </c>
    </row>
    <row r="8" spans="1:13">
      <c r="A8" s="3" t="s">
        <v>19</v>
      </c>
      <c r="B8" s="3">
        <v>4643.12</v>
      </c>
      <c r="C8" s="3"/>
      <c r="D8" s="3">
        <v>896.42</v>
      </c>
      <c r="E8" s="3"/>
      <c r="F8" s="8">
        <v>2282.85</v>
      </c>
      <c r="G8" s="3">
        <v>126.16</v>
      </c>
      <c r="H8" s="9">
        <v>499.85</v>
      </c>
      <c r="I8" s="3">
        <f t="shared" si="0"/>
        <v>8448.4</v>
      </c>
      <c r="J8" s="8">
        <v>5416.5</v>
      </c>
      <c r="K8" s="3"/>
      <c r="L8" s="8">
        <f t="shared" si="1"/>
        <v>5416.5</v>
      </c>
      <c r="M8" s="8">
        <f t="shared" si="2"/>
        <v>3031.8999999999996</v>
      </c>
    </row>
    <row r="9" spans="1:13">
      <c r="A9" s="3" t="s">
        <v>20</v>
      </c>
      <c r="B9" s="3"/>
      <c r="C9" s="3"/>
      <c r="D9" s="3"/>
      <c r="E9" s="3"/>
      <c r="F9" s="8"/>
      <c r="G9" s="3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/>
      <c r="H10" s="9">
        <f t="shared" ref="H10:H17" si="4"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/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/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/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/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>G9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3">
        <f>G10</f>
        <v>0</v>
      </c>
      <c r="H16" s="9">
        <f t="shared" si="4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>G11</f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13929.36</v>
      </c>
      <c r="C18" s="3">
        <f>SUM(C6:C12)</f>
        <v>0</v>
      </c>
      <c r="D18" s="3">
        <v>3024.42</v>
      </c>
      <c r="E18" s="3">
        <f>SUM(E6:E12)</f>
        <v>0</v>
      </c>
      <c r="F18" s="3">
        <f>SUM(F6:F17)</f>
        <v>6767.1</v>
      </c>
      <c r="G18" s="3">
        <v>378.48</v>
      </c>
      <c r="H18" s="3">
        <v>1499.55</v>
      </c>
      <c r="I18" s="3">
        <f>SUM(I6:I17)</f>
        <v>25598.910000000003</v>
      </c>
      <c r="J18" s="8">
        <v>22881.27</v>
      </c>
      <c r="K18" s="3">
        <f>SUM(K6:K12)</f>
        <v>0</v>
      </c>
      <c r="L18" s="3">
        <f>SUM(L6:L17)</f>
        <v>22881.27</v>
      </c>
      <c r="M18" s="3">
        <f>SUM(M6:M17)</f>
        <v>2717.6399999999994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89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573.1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4341.82</v>
      </c>
      <c r="C6" s="3"/>
      <c r="D6" s="3">
        <v>782.04</v>
      </c>
      <c r="E6" s="3"/>
      <c r="F6" s="8">
        <v>2357.37</v>
      </c>
      <c r="G6" s="3">
        <v>114.62</v>
      </c>
      <c r="H6" s="3">
        <v>401.17</v>
      </c>
      <c r="I6" s="3">
        <v>7997.02</v>
      </c>
      <c r="J6" s="8">
        <v>7319.08</v>
      </c>
      <c r="K6" s="3"/>
      <c r="L6" s="8">
        <v>7319.08</v>
      </c>
      <c r="M6" s="8">
        <f>I6-L6</f>
        <v>677.94000000000051</v>
      </c>
    </row>
    <row r="7" spans="1:13">
      <c r="A7" s="3" t="s">
        <v>18</v>
      </c>
      <c r="B7" s="3">
        <v>4341.82</v>
      </c>
      <c r="C7" s="3"/>
      <c r="D7" s="3">
        <v>728.84</v>
      </c>
      <c r="E7" s="3"/>
      <c r="F7" s="8">
        <v>1605.45</v>
      </c>
      <c r="G7" s="3">
        <v>114.62</v>
      </c>
      <c r="H7" s="9">
        <v>401.17</v>
      </c>
      <c r="I7" s="3">
        <f>SUM(B7:H7)</f>
        <v>7191.9</v>
      </c>
      <c r="J7" s="8">
        <v>6229.26</v>
      </c>
      <c r="K7" s="3"/>
      <c r="L7" s="8">
        <f t="shared" ref="L7:L17" si="0">SUM(J7:K7)</f>
        <v>6229.26</v>
      </c>
      <c r="M7" s="8">
        <f t="shared" ref="M7:M17" si="1">I7-L7</f>
        <v>962.63999999999942</v>
      </c>
    </row>
    <row r="8" spans="1:13">
      <c r="A8" s="3" t="s">
        <v>19</v>
      </c>
      <c r="B8" s="3">
        <v>4341.82</v>
      </c>
      <c r="C8" s="3"/>
      <c r="D8" s="3">
        <v>715.54</v>
      </c>
      <c r="E8" s="3"/>
      <c r="F8" s="8">
        <v>1822.22</v>
      </c>
      <c r="G8" s="3">
        <v>114.62</v>
      </c>
      <c r="H8" s="9">
        <v>401.17</v>
      </c>
      <c r="I8" s="3">
        <v>7395.37</v>
      </c>
      <c r="J8" s="8">
        <v>4455.24</v>
      </c>
      <c r="K8" s="3"/>
      <c r="L8" s="8">
        <f t="shared" si="0"/>
        <v>4455.24</v>
      </c>
      <c r="M8" s="8">
        <f t="shared" si="1"/>
        <v>2940.13</v>
      </c>
    </row>
    <row r="9" spans="1:13">
      <c r="A9" s="3" t="s">
        <v>20</v>
      </c>
      <c r="B9" s="3"/>
      <c r="C9" s="3"/>
      <c r="D9" s="3"/>
      <c r="E9" s="3"/>
      <c r="F9" s="8"/>
      <c r="G9" s="3"/>
      <c r="H9" s="9"/>
      <c r="I9" s="3"/>
      <c r="J9" s="8"/>
      <c r="K9" s="3"/>
      <c r="L9" s="8">
        <f t="shared" si="0"/>
        <v>0</v>
      </c>
      <c r="M9" s="8">
        <f t="shared" si="1"/>
        <v>0</v>
      </c>
    </row>
    <row r="10" spans="1:13">
      <c r="A10" s="3" t="s">
        <v>21</v>
      </c>
      <c r="B10" s="3">
        <f t="shared" ref="B10:B17" si="2">B9</f>
        <v>0</v>
      </c>
      <c r="C10" s="3"/>
      <c r="D10" s="3"/>
      <c r="E10" s="3"/>
      <c r="F10" s="8"/>
      <c r="G10" s="3"/>
      <c r="H10" s="9">
        <f t="shared" ref="H10:H17" si="3">H9</f>
        <v>0</v>
      </c>
      <c r="I10" s="3"/>
      <c r="J10" s="8"/>
      <c r="K10" s="3"/>
      <c r="L10" s="8">
        <f t="shared" si="0"/>
        <v>0</v>
      </c>
      <c r="M10" s="8">
        <f t="shared" si="1"/>
        <v>0</v>
      </c>
    </row>
    <row r="11" spans="1:13">
      <c r="A11" s="3" t="s">
        <v>22</v>
      </c>
      <c r="B11" s="3">
        <f t="shared" si="2"/>
        <v>0</v>
      </c>
      <c r="C11" s="3"/>
      <c r="D11" s="3"/>
      <c r="E11" s="3"/>
      <c r="F11" s="8"/>
      <c r="G11" s="3"/>
      <c r="H11" s="9">
        <f t="shared" si="3"/>
        <v>0</v>
      </c>
      <c r="I11" s="3"/>
      <c r="J11" s="8"/>
      <c r="K11" s="3"/>
      <c r="L11" s="8">
        <f t="shared" si="0"/>
        <v>0</v>
      </c>
      <c r="M11" s="8">
        <f t="shared" si="1"/>
        <v>0</v>
      </c>
    </row>
    <row r="12" spans="1:13">
      <c r="A12" s="3" t="s">
        <v>23</v>
      </c>
      <c r="B12" s="3">
        <f t="shared" si="2"/>
        <v>0</v>
      </c>
      <c r="D12" s="3"/>
      <c r="E12" s="3"/>
      <c r="F12" s="8"/>
      <c r="G12" s="3"/>
      <c r="H12" s="9">
        <f t="shared" si="3"/>
        <v>0</v>
      </c>
      <c r="I12" s="3"/>
      <c r="J12" s="8"/>
      <c r="K12" s="3"/>
      <c r="L12" s="8">
        <f t="shared" si="0"/>
        <v>0</v>
      </c>
      <c r="M12" s="8">
        <f t="shared" si="1"/>
        <v>0</v>
      </c>
    </row>
    <row r="13" spans="1:13">
      <c r="A13" s="3" t="s">
        <v>24</v>
      </c>
      <c r="B13" s="3">
        <f t="shared" si="2"/>
        <v>0</v>
      </c>
      <c r="C13" s="3"/>
      <c r="D13" s="3"/>
      <c r="E13" s="3"/>
      <c r="F13" s="8"/>
      <c r="G13" s="3"/>
      <c r="H13" s="9">
        <f t="shared" si="3"/>
        <v>0</v>
      </c>
      <c r="I13" s="3"/>
      <c r="J13" s="8"/>
      <c r="K13" s="3"/>
      <c r="L13" s="8">
        <f t="shared" si="0"/>
        <v>0</v>
      </c>
      <c r="M13" s="8">
        <f t="shared" si="1"/>
        <v>0</v>
      </c>
    </row>
    <row r="14" spans="1:13">
      <c r="A14" s="3" t="s">
        <v>25</v>
      </c>
      <c r="B14" s="3">
        <f t="shared" si="2"/>
        <v>0</v>
      </c>
      <c r="C14" s="3"/>
      <c r="D14" s="3"/>
      <c r="E14" s="3"/>
      <c r="F14" s="8"/>
      <c r="G14" s="3"/>
      <c r="H14" s="9">
        <f t="shared" si="3"/>
        <v>0</v>
      </c>
      <c r="I14" s="3"/>
      <c r="J14" s="8"/>
      <c r="K14" s="3"/>
      <c r="L14" s="8">
        <f t="shared" si="0"/>
        <v>0</v>
      </c>
      <c r="M14" s="8">
        <f t="shared" si="1"/>
        <v>0</v>
      </c>
    </row>
    <row r="15" spans="1:13">
      <c r="A15" s="3" t="s">
        <v>26</v>
      </c>
      <c r="B15" s="3">
        <f t="shared" si="2"/>
        <v>0</v>
      </c>
      <c r="C15" s="3"/>
      <c r="D15" s="3"/>
      <c r="E15" s="3"/>
      <c r="F15" s="8"/>
      <c r="G15" s="3">
        <f>G9</f>
        <v>0</v>
      </c>
      <c r="H15" s="9">
        <f t="shared" si="3"/>
        <v>0</v>
      </c>
      <c r="I15" s="3"/>
      <c r="J15" s="8"/>
      <c r="K15" s="3"/>
      <c r="L15" s="8">
        <f t="shared" si="0"/>
        <v>0</v>
      </c>
      <c r="M15" s="8">
        <f t="shared" si="1"/>
        <v>0</v>
      </c>
    </row>
    <row r="16" spans="1:13">
      <c r="A16" s="3" t="s">
        <v>27</v>
      </c>
      <c r="B16" s="3">
        <f t="shared" si="2"/>
        <v>0</v>
      </c>
      <c r="C16" s="3"/>
      <c r="D16" s="3"/>
      <c r="E16" s="3"/>
      <c r="F16" s="8"/>
      <c r="G16" s="3">
        <f>G10</f>
        <v>0</v>
      </c>
      <c r="H16" s="9">
        <f t="shared" si="3"/>
        <v>0</v>
      </c>
      <c r="I16" s="3"/>
      <c r="J16" s="8"/>
      <c r="K16" s="3"/>
      <c r="L16" s="8">
        <f t="shared" si="0"/>
        <v>0</v>
      </c>
      <c r="M16" s="8">
        <f t="shared" si="1"/>
        <v>0</v>
      </c>
    </row>
    <row r="17" spans="1:13">
      <c r="A17" s="3" t="s">
        <v>28</v>
      </c>
      <c r="B17" s="3">
        <f t="shared" si="2"/>
        <v>0</v>
      </c>
      <c r="C17" s="3"/>
      <c r="D17" s="3"/>
      <c r="E17" s="3"/>
      <c r="F17" s="8"/>
      <c r="G17" s="3">
        <f>G11</f>
        <v>0</v>
      </c>
      <c r="H17" s="9">
        <f t="shared" si="3"/>
        <v>0</v>
      </c>
      <c r="I17" s="3"/>
      <c r="J17" s="8"/>
      <c r="K17" s="3"/>
      <c r="L17" s="8">
        <f t="shared" si="0"/>
        <v>0</v>
      </c>
      <c r="M17" s="8">
        <f t="shared" si="1"/>
        <v>0</v>
      </c>
    </row>
    <row r="18" spans="1:13">
      <c r="A18" s="10" t="s">
        <v>29</v>
      </c>
      <c r="B18" s="3">
        <v>13025.46</v>
      </c>
      <c r="C18" s="3">
        <f>SUM(C6:C14)</f>
        <v>0</v>
      </c>
      <c r="D18" s="3">
        <f>SUM(D6:D17)</f>
        <v>2226.42</v>
      </c>
      <c r="E18" s="3">
        <f>SUM(E6:E14)</f>
        <v>0</v>
      </c>
      <c r="F18" s="3">
        <v>5785.04</v>
      </c>
      <c r="G18" s="3">
        <v>343.86</v>
      </c>
      <c r="H18" s="3">
        <v>1203.51</v>
      </c>
      <c r="I18" s="3">
        <f>SUM(I6:I17)</f>
        <v>22584.29</v>
      </c>
      <c r="J18" s="3">
        <f>SUM(J6:J17)</f>
        <v>18003.580000000002</v>
      </c>
      <c r="K18" s="3">
        <f>SUM(K6:K14)</f>
        <v>0</v>
      </c>
      <c r="L18" s="3">
        <v>18003.580000000002</v>
      </c>
      <c r="M18" s="3">
        <f>SUM(M6:M17)</f>
        <v>4580.71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M6" sqref="M6:M8"/>
    </sheetView>
  </sheetViews>
  <sheetFormatPr defaultRowHeight="15"/>
  <sheetData>
    <row r="1" spans="1:13">
      <c r="A1" s="54" t="s">
        <v>207</v>
      </c>
      <c r="B1" s="54"/>
      <c r="C1" s="54"/>
      <c r="D1" s="54"/>
      <c r="E1" s="54"/>
      <c r="F1" s="54" t="s">
        <v>90</v>
      </c>
      <c r="G1" s="54"/>
      <c r="H1" s="54"/>
    </row>
    <row r="3" spans="1:13">
      <c r="A3" s="12" t="s">
        <v>2</v>
      </c>
      <c r="B3" s="12"/>
      <c r="C3" s="12" t="s">
        <v>3</v>
      </c>
      <c r="D3" s="12">
        <v>740.89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5608.54</v>
      </c>
      <c r="C6" s="13"/>
      <c r="D6" s="13">
        <v>811.3</v>
      </c>
      <c r="E6" s="13"/>
      <c r="F6" s="19">
        <v>2066.08</v>
      </c>
      <c r="G6" s="13">
        <v>148.18</v>
      </c>
      <c r="H6" s="13">
        <v>518.62</v>
      </c>
      <c r="I6" s="13">
        <v>9152.7199999999993</v>
      </c>
      <c r="J6" s="19">
        <v>7373.73</v>
      </c>
      <c r="K6" s="13"/>
      <c r="L6" s="19">
        <f>SUM(J6:K6)</f>
        <v>7373.73</v>
      </c>
      <c r="M6" s="19">
        <f>I6-L6</f>
        <v>1778.9899999999998</v>
      </c>
    </row>
    <row r="7" spans="1:13">
      <c r="A7" s="13" t="s">
        <v>18</v>
      </c>
      <c r="B7" s="13">
        <v>5608.54</v>
      </c>
      <c r="C7" s="13"/>
      <c r="D7" s="13">
        <v>904.4</v>
      </c>
      <c r="E7" s="13"/>
      <c r="F7" s="19">
        <v>2303.17</v>
      </c>
      <c r="G7" s="13">
        <v>148.18</v>
      </c>
      <c r="H7" s="13">
        <v>518.62</v>
      </c>
      <c r="I7" s="13">
        <f t="shared" ref="I7:I17" si="0">SUM(B7:H7)</f>
        <v>9482.9100000000017</v>
      </c>
      <c r="J7" s="19">
        <v>6709.56</v>
      </c>
      <c r="K7" s="13"/>
      <c r="L7" s="19">
        <f t="shared" ref="L7:L17" si="1">SUM(J7:K7)</f>
        <v>6709.56</v>
      </c>
      <c r="M7" s="19">
        <f t="shared" ref="M7:M17" si="2">I7-L7</f>
        <v>2773.3500000000013</v>
      </c>
    </row>
    <row r="8" spans="1:13">
      <c r="A8" s="13" t="s">
        <v>19</v>
      </c>
      <c r="B8" s="13">
        <v>5608.54</v>
      </c>
      <c r="C8" s="13"/>
      <c r="D8" s="13">
        <v>864.5</v>
      </c>
      <c r="E8" s="13"/>
      <c r="F8" s="19">
        <v>2201.56</v>
      </c>
      <c r="G8" s="13">
        <v>148.18</v>
      </c>
      <c r="H8" s="13">
        <v>518.62</v>
      </c>
      <c r="I8" s="13">
        <f t="shared" si="0"/>
        <v>9341.4000000000015</v>
      </c>
      <c r="J8" s="19">
        <v>6543.3</v>
      </c>
      <c r="K8" s="13"/>
      <c r="L8" s="19">
        <f t="shared" si="1"/>
        <v>6543.3</v>
      </c>
      <c r="M8" s="19">
        <f t="shared" si="2"/>
        <v>2798.1000000000013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>H11</f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>H12</f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 t="shared" ref="G15:H17" si="5">G14</f>
        <v>0</v>
      </c>
      <c r="H15" s="13">
        <f t="shared" si="5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 t="shared" si="5"/>
        <v>0</v>
      </c>
      <c r="H16" s="13">
        <f t="shared" si="5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 t="shared" si="5"/>
        <v>0</v>
      </c>
      <c r="H17" s="13">
        <f t="shared" si="5"/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16825.62</v>
      </c>
      <c r="C18" s="13">
        <f>SUM(C6:C14)</f>
        <v>0</v>
      </c>
      <c r="D18" s="13">
        <v>2580.1999999999998</v>
      </c>
      <c r="E18" s="13">
        <f>SUM(E6:E14)</f>
        <v>0</v>
      </c>
      <c r="F18" s="13">
        <f>SUM(F6:F17)</f>
        <v>6570.8099999999995</v>
      </c>
      <c r="G18" s="13">
        <v>444.54</v>
      </c>
      <c r="H18" s="13">
        <v>1555.86</v>
      </c>
      <c r="I18" s="13">
        <v>27977.03</v>
      </c>
      <c r="J18" s="13">
        <f>SUM(J6:J17)</f>
        <v>20626.59</v>
      </c>
      <c r="K18" s="13">
        <f>SUM(K6:K14)</f>
        <v>0</v>
      </c>
      <c r="L18" s="13">
        <f>SUM(L6:L17)</f>
        <v>20626.59</v>
      </c>
      <c r="M18" s="13">
        <f>SUM(M6:M17)</f>
        <v>7350.4400000000023</v>
      </c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4" spans="1:13">
      <c r="L24" s="3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209</v>
      </c>
      <c r="B1" s="55"/>
      <c r="C1" s="55"/>
      <c r="D1" s="55"/>
      <c r="E1" s="55"/>
      <c r="F1" s="55" t="s">
        <v>37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832.2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38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>
        <v>6299.75</v>
      </c>
      <c r="C6" s="13"/>
      <c r="D6" s="13">
        <v>691.6</v>
      </c>
      <c r="E6" s="13"/>
      <c r="F6" s="19">
        <v>1761.25</v>
      </c>
      <c r="G6" s="13">
        <v>166.44</v>
      </c>
      <c r="H6" s="13">
        <v>582.54</v>
      </c>
      <c r="I6" s="13">
        <v>9501.58</v>
      </c>
      <c r="J6" s="19">
        <v>4834</v>
      </c>
      <c r="K6" s="13"/>
      <c r="L6" s="19">
        <f>SUM(J6:K6)</f>
        <v>4834</v>
      </c>
      <c r="M6" s="19">
        <f>I6-L6</f>
        <v>4667.58</v>
      </c>
    </row>
    <row r="7" spans="1:13">
      <c r="A7" s="13" t="s">
        <v>18</v>
      </c>
      <c r="B7" s="13">
        <v>6299.75</v>
      </c>
      <c r="C7" s="13"/>
      <c r="D7" s="13">
        <v>696.92</v>
      </c>
      <c r="E7" s="13"/>
      <c r="F7" s="13">
        <v>1774.8</v>
      </c>
      <c r="G7" s="23">
        <v>166.44</v>
      </c>
      <c r="H7" s="23">
        <v>582.54</v>
      </c>
      <c r="I7" s="13">
        <v>9520.41</v>
      </c>
      <c r="J7" s="19">
        <v>6044.57</v>
      </c>
      <c r="K7" s="13"/>
      <c r="L7" s="19">
        <f t="shared" ref="L7:L17" si="0">SUM(J7:K7)</f>
        <v>6044.57</v>
      </c>
      <c r="M7" s="19">
        <f t="shared" ref="M7:M16" si="1">I7-L7</f>
        <v>3475.84</v>
      </c>
    </row>
    <row r="8" spans="1:13">
      <c r="A8" s="13" t="s">
        <v>19</v>
      </c>
      <c r="B8" s="13">
        <v>6299.75</v>
      </c>
      <c r="C8" s="13"/>
      <c r="D8" s="13">
        <v>2082.62</v>
      </c>
      <c r="E8" s="13"/>
      <c r="F8" s="13">
        <v>2757.03</v>
      </c>
      <c r="G8" s="23">
        <v>166.44</v>
      </c>
      <c r="H8" s="23">
        <v>582.54</v>
      </c>
      <c r="I8" s="13">
        <f t="shared" ref="I8:I16" si="2">SUM(B8:H8)</f>
        <v>11888.380000000001</v>
      </c>
      <c r="J8" s="19">
        <v>12760</v>
      </c>
      <c r="K8" s="13"/>
      <c r="L8" s="19">
        <f t="shared" si="0"/>
        <v>12760</v>
      </c>
      <c r="M8" s="19">
        <f t="shared" si="1"/>
        <v>-871.61999999999898</v>
      </c>
    </row>
    <row r="9" spans="1:13">
      <c r="A9" s="13" t="s">
        <v>20</v>
      </c>
      <c r="B9" s="13"/>
      <c r="C9" s="13"/>
      <c r="D9" s="13"/>
      <c r="E9" s="13"/>
      <c r="F9" s="13"/>
      <c r="G9" s="23"/>
      <c r="H9" s="23"/>
      <c r="I9" s="13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23">
        <f t="shared" ref="G10:H14" si="3">G9</f>
        <v>0</v>
      </c>
      <c r="H10" s="23">
        <f t="shared" si="3"/>
        <v>0</v>
      </c>
      <c r="I10" s="13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23">
        <f t="shared" si="3"/>
        <v>0</v>
      </c>
      <c r="H11" s="23">
        <f t="shared" si="3"/>
        <v>0</v>
      </c>
      <c r="I11" s="13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23">
        <f t="shared" si="3"/>
        <v>0</v>
      </c>
      <c r="H12" s="23">
        <f t="shared" si="3"/>
        <v>0</v>
      </c>
      <c r="I12" s="13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24" t="s">
        <v>24</v>
      </c>
      <c r="B13" s="13"/>
      <c r="D13" s="24"/>
      <c r="F13" s="25"/>
      <c r="G13" s="23">
        <f t="shared" si="3"/>
        <v>0</v>
      </c>
      <c r="H13" s="23">
        <f t="shared" si="3"/>
        <v>0</v>
      </c>
      <c r="I13" s="24">
        <f t="shared" si="2"/>
        <v>0</v>
      </c>
      <c r="J13" s="25"/>
      <c r="L13" s="25">
        <f t="shared" si="0"/>
        <v>0</v>
      </c>
      <c r="M13" s="25">
        <f t="shared" si="1"/>
        <v>0</v>
      </c>
    </row>
    <row r="14" spans="1:13">
      <c r="A14" s="24" t="s">
        <v>25</v>
      </c>
      <c r="B14" s="13"/>
      <c r="D14" s="24"/>
      <c r="F14" s="25"/>
      <c r="G14" s="23">
        <f>G13</f>
        <v>0</v>
      </c>
      <c r="H14" s="23">
        <f t="shared" si="3"/>
        <v>0</v>
      </c>
      <c r="I14" s="24">
        <f t="shared" si="2"/>
        <v>0</v>
      </c>
      <c r="J14" s="25"/>
      <c r="L14" s="25">
        <f t="shared" si="0"/>
        <v>0</v>
      </c>
      <c r="M14" s="25">
        <f t="shared" si="1"/>
        <v>0</v>
      </c>
    </row>
    <row r="15" spans="1:13">
      <c r="A15" s="24" t="s">
        <v>26</v>
      </c>
      <c r="B15" s="13">
        <f>B9</f>
        <v>0</v>
      </c>
      <c r="D15" s="24"/>
      <c r="F15" s="25"/>
      <c r="G15" s="23">
        <f>G14</f>
        <v>0</v>
      </c>
      <c r="H15" s="23">
        <f>H14</f>
        <v>0</v>
      </c>
      <c r="I15" s="24">
        <f t="shared" si="2"/>
        <v>0</v>
      </c>
      <c r="J15" s="25"/>
      <c r="L15" s="25">
        <f t="shared" si="0"/>
        <v>0</v>
      </c>
      <c r="M15" s="25">
        <f t="shared" si="1"/>
        <v>0</v>
      </c>
    </row>
    <row r="16" spans="1:13">
      <c r="A16" s="24" t="s">
        <v>27</v>
      </c>
      <c r="B16" s="13">
        <f>B10</f>
        <v>0</v>
      </c>
      <c r="D16" s="24"/>
      <c r="F16" s="25"/>
      <c r="G16" s="23">
        <f>G13</f>
        <v>0</v>
      </c>
      <c r="H16" s="23">
        <f>H15</f>
        <v>0</v>
      </c>
      <c r="I16" s="24">
        <f t="shared" si="2"/>
        <v>0</v>
      </c>
      <c r="J16" s="25"/>
      <c r="L16" s="25">
        <f t="shared" si="0"/>
        <v>0</v>
      </c>
      <c r="M16" s="25">
        <f t="shared" si="1"/>
        <v>0</v>
      </c>
    </row>
    <row r="17" spans="1:13">
      <c r="A17" s="24" t="s">
        <v>28</v>
      </c>
      <c r="B17" s="13">
        <f>B11</f>
        <v>0</v>
      </c>
      <c r="D17" s="24"/>
      <c r="F17" s="25"/>
      <c r="G17" s="23">
        <f>G14</f>
        <v>0</v>
      </c>
      <c r="H17" s="23">
        <f>H16</f>
        <v>0</v>
      </c>
      <c r="I17" s="24"/>
      <c r="J17" s="25"/>
      <c r="L17" s="25">
        <f t="shared" si="0"/>
        <v>0</v>
      </c>
      <c r="M17" s="25"/>
    </row>
    <row r="18" spans="1:13">
      <c r="A18" s="21" t="s">
        <v>29</v>
      </c>
      <c r="B18" s="13">
        <v>18899.25</v>
      </c>
      <c r="C18" s="13">
        <f>SUM(C6:C14)</f>
        <v>0</v>
      </c>
      <c r="D18" s="13">
        <f>SUM(D6:D17)</f>
        <v>3471.14</v>
      </c>
      <c r="E18" s="13">
        <f>SUM(E6:E14)</f>
        <v>0</v>
      </c>
      <c r="F18" s="13">
        <f>SUM(F6:F17)</f>
        <v>6293.08</v>
      </c>
      <c r="G18" s="13">
        <v>499.32</v>
      </c>
      <c r="H18" s="13">
        <v>1747.62</v>
      </c>
      <c r="I18" s="13">
        <v>30910.37</v>
      </c>
      <c r="J18" s="13">
        <f>SUM(J6:J17)</f>
        <v>23638.57</v>
      </c>
      <c r="K18" s="13">
        <f>SUM(K6:K14)</f>
        <v>0</v>
      </c>
      <c r="L18" s="13">
        <f>SUM(L6:L17)</f>
        <v>23638.57</v>
      </c>
      <c r="M18" s="13">
        <v>7271.8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5" t="s">
        <v>91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341.21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2582.96</v>
      </c>
      <c r="C6" s="13"/>
      <c r="D6" s="13">
        <v>457.52</v>
      </c>
      <c r="E6" s="13"/>
      <c r="F6" s="19">
        <v>1165.1400000000001</v>
      </c>
      <c r="G6" s="13">
        <v>68.239999999999995</v>
      </c>
      <c r="H6" s="13">
        <v>238.85</v>
      </c>
      <c r="I6" s="13">
        <v>4512.71</v>
      </c>
      <c r="J6" s="19">
        <v>2737</v>
      </c>
      <c r="K6" s="13"/>
      <c r="L6" s="19">
        <f>SUM(J6:K6)</f>
        <v>2737</v>
      </c>
      <c r="M6" s="19">
        <f>I6-L6</f>
        <v>1775.71</v>
      </c>
    </row>
    <row r="7" spans="1:13">
      <c r="A7" s="13" t="s">
        <v>18</v>
      </c>
      <c r="B7" s="13">
        <v>2582.96</v>
      </c>
      <c r="C7" s="13"/>
      <c r="D7" s="13">
        <v>385.7</v>
      </c>
      <c r="E7" s="13"/>
      <c r="F7" s="19">
        <v>982.24</v>
      </c>
      <c r="G7" s="13">
        <v>68.239999999999995</v>
      </c>
      <c r="H7" s="13">
        <v>238.85</v>
      </c>
      <c r="I7" s="13">
        <f t="shared" ref="I7:I17" si="0">SUM(B7:H7)</f>
        <v>4257.99</v>
      </c>
      <c r="J7" s="19">
        <v>3647</v>
      </c>
      <c r="K7" s="13"/>
      <c r="L7" s="19">
        <f t="shared" ref="L7:L17" si="1">SUM(J7:K7)</f>
        <v>3647</v>
      </c>
      <c r="M7" s="19">
        <f t="shared" ref="M7:M17" si="2">I7-L7</f>
        <v>610.98999999999978</v>
      </c>
    </row>
    <row r="8" spans="1:13">
      <c r="A8" s="13" t="s">
        <v>19</v>
      </c>
      <c r="B8" s="13">
        <v>2582.96</v>
      </c>
      <c r="C8" s="13"/>
      <c r="D8" s="13">
        <v>385.7</v>
      </c>
      <c r="E8" s="13"/>
      <c r="F8" s="19">
        <v>982.24</v>
      </c>
      <c r="G8" s="13">
        <v>68.239999999999995</v>
      </c>
      <c r="H8" s="13">
        <v>238.85</v>
      </c>
      <c r="I8" s="13">
        <f t="shared" si="0"/>
        <v>4257.99</v>
      </c>
      <c r="J8" s="19">
        <v>1622</v>
      </c>
      <c r="K8" s="13"/>
      <c r="L8" s="19">
        <f t="shared" si="1"/>
        <v>1622</v>
      </c>
      <c r="M8" s="19">
        <f t="shared" si="2"/>
        <v>2635.99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>
        <f>H14</f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205</v>
      </c>
      <c r="B16" s="13">
        <f t="shared" si="3"/>
        <v>0</v>
      </c>
      <c r="C16" s="13"/>
      <c r="D16" s="13"/>
      <c r="E16" s="13"/>
      <c r="F16" s="19"/>
      <c r="G16" s="13">
        <f>G15</f>
        <v>0</v>
      </c>
      <c r="H16" s="13">
        <f>H15</f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/>
      <c r="H17" s="13">
        <f>H16</f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24">
        <v>7748.88</v>
      </c>
      <c r="C18" s="13">
        <f>SUM(C6:C12)</f>
        <v>0</v>
      </c>
      <c r="D18" s="13">
        <v>1228.92</v>
      </c>
      <c r="E18" s="13">
        <f>SUM(E6:E12)</f>
        <v>0</v>
      </c>
      <c r="F18" s="13">
        <f>SUM(F6:F17)</f>
        <v>3129.62</v>
      </c>
      <c r="G18" s="13">
        <v>204.72</v>
      </c>
      <c r="H18" s="13">
        <v>716.55</v>
      </c>
      <c r="I18" s="13">
        <v>13028.69</v>
      </c>
      <c r="J18" s="19">
        <f>SUM(J6:J17)</f>
        <v>8006</v>
      </c>
      <c r="K18" s="13">
        <f>SUM(K6:K12)</f>
        <v>0</v>
      </c>
      <c r="L18" s="13">
        <f>SUM(L6:L17)</f>
        <v>8006</v>
      </c>
      <c r="M18" s="19">
        <f>SUM(M6:M17)</f>
        <v>5022.6899999999996</v>
      </c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92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680.6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93</v>
      </c>
    </row>
    <row r="6" spans="1:13">
      <c r="A6" s="3" t="s">
        <v>17</v>
      </c>
      <c r="B6" s="3">
        <v>5152.1400000000003</v>
      </c>
      <c r="C6" s="3"/>
      <c r="D6" s="3">
        <v>646.38</v>
      </c>
      <c r="E6" s="3"/>
      <c r="F6" s="8">
        <v>1646.09</v>
      </c>
      <c r="G6" s="3">
        <v>136.1</v>
      </c>
      <c r="H6" s="3">
        <v>476.42</v>
      </c>
      <c r="I6" s="3">
        <v>8057.13</v>
      </c>
      <c r="J6" s="8">
        <v>6550.49</v>
      </c>
      <c r="K6" s="3"/>
      <c r="L6" s="8">
        <f>SUM(J6:K6)</f>
        <v>6550.49</v>
      </c>
      <c r="M6" s="8">
        <f>I6-L6</f>
        <v>1506.6400000000003</v>
      </c>
    </row>
    <row r="7" spans="1:13">
      <c r="A7" s="3" t="s">
        <v>18</v>
      </c>
      <c r="B7" s="3">
        <v>5152.1400000000003</v>
      </c>
      <c r="C7" s="3"/>
      <c r="D7" s="3">
        <v>659.68</v>
      </c>
      <c r="E7" s="3"/>
      <c r="F7" s="3">
        <v>1979.96</v>
      </c>
      <c r="G7" s="9">
        <v>136.1</v>
      </c>
      <c r="H7" s="9">
        <v>476.42</v>
      </c>
      <c r="I7" s="3">
        <f t="shared" ref="I7:I17" si="0">SUM(B7:H7)</f>
        <v>8404.3000000000011</v>
      </c>
      <c r="J7" s="8">
        <v>6045</v>
      </c>
      <c r="K7" s="3"/>
      <c r="L7" s="8">
        <f t="shared" ref="L7:L17" si="1">SUM(J7:K7)</f>
        <v>6045</v>
      </c>
      <c r="M7" s="8">
        <f t="shared" ref="M7:M15" si="2">I7-L7</f>
        <v>2359.3000000000011</v>
      </c>
    </row>
    <row r="8" spans="1:13">
      <c r="A8" s="3" t="s">
        <v>19</v>
      </c>
      <c r="B8" s="3">
        <v>5152.1400000000003</v>
      </c>
      <c r="C8" s="3"/>
      <c r="D8" s="3">
        <v>726.18</v>
      </c>
      <c r="E8" s="3"/>
      <c r="F8" s="3">
        <v>1849.31</v>
      </c>
      <c r="G8" s="9">
        <v>136.1</v>
      </c>
      <c r="H8" s="9">
        <v>476.42</v>
      </c>
      <c r="I8" s="3">
        <f t="shared" si="0"/>
        <v>8340.1500000000015</v>
      </c>
      <c r="J8" s="8">
        <v>9327</v>
      </c>
      <c r="K8" s="3"/>
      <c r="L8" s="8">
        <f t="shared" si="1"/>
        <v>9327</v>
      </c>
      <c r="M8" s="8">
        <f t="shared" si="2"/>
        <v>-986.84999999999854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ref="G10:H14" si="3">G9</f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>G11</f>
        <v>0</v>
      </c>
      <c r="H12" s="9">
        <f t="shared" si="3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>G12</f>
        <v>0</v>
      </c>
      <c r="H13" s="9">
        <f t="shared" si="3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>G13</f>
        <v>0</v>
      </c>
      <c r="H14" s="9">
        <f t="shared" si="3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 t="shared" ref="G15:H17" si="4">G14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 t="shared" si="4"/>
        <v>0</v>
      </c>
      <c r="H16" s="9">
        <f t="shared" si="4"/>
        <v>0</v>
      </c>
      <c r="I16" s="3"/>
      <c r="J16" s="8"/>
      <c r="K16" s="3"/>
      <c r="L16" s="8">
        <f t="shared" si="1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 t="shared" si="4"/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/>
    </row>
    <row r="18" spans="1:13">
      <c r="A18" s="10" t="s">
        <v>29</v>
      </c>
      <c r="B18" s="3">
        <v>15456.42</v>
      </c>
      <c r="C18" s="3">
        <f>SUM(C6:C14)</f>
        <v>0</v>
      </c>
      <c r="D18" s="3">
        <v>2032.24</v>
      </c>
      <c r="E18" s="3"/>
      <c r="F18" s="3">
        <v>5475.36</v>
      </c>
      <c r="G18" s="3">
        <v>408.3</v>
      </c>
      <c r="H18" s="3">
        <v>1429.26</v>
      </c>
      <c r="I18" s="3">
        <v>24801.58</v>
      </c>
      <c r="J18" s="3">
        <v>21922.49</v>
      </c>
      <c r="K18" s="3"/>
      <c r="L18" s="3">
        <v>21922.49</v>
      </c>
      <c r="M18" s="3">
        <v>2879.09</v>
      </c>
    </row>
    <row r="19" spans="1:13">
      <c r="J19" s="30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94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391.1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2960.63</v>
      </c>
      <c r="C6" s="3"/>
      <c r="D6" s="3">
        <v>843.22</v>
      </c>
      <c r="E6" s="3"/>
      <c r="F6" s="8">
        <v>2147.38</v>
      </c>
      <c r="G6" s="3">
        <v>47.96</v>
      </c>
      <c r="H6" s="3">
        <v>273.77</v>
      </c>
      <c r="I6" s="3">
        <v>6272.96</v>
      </c>
      <c r="J6" s="8">
        <v>1812</v>
      </c>
      <c r="K6" s="3"/>
      <c r="L6" s="8">
        <f>SUM(J6:K6)</f>
        <v>1812</v>
      </c>
      <c r="M6" s="8">
        <f>I6-L6</f>
        <v>4460.96</v>
      </c>
    </row>
    <row r="7" spans="1:13">
      <c r="A7" s="3" t="s">
        <v>18</v>
      </c>
      <c r="B7" s="3">
        <v>2960.63</v>
      </c>
      <c r="C7" s="3"/>
      <c r="D7" s="3">
        <v>923.02</v>
      </c>
      <c r="E7" s="3"/>
      <c r="F7" s="3">
        <v>2167.6999999999998</v>
      </c>
      <c r="G7" s="9">
        <v>47.96</v>
      </c>
      <c r="H7" s="9">
        <v>273.77</v>
      </c>
      <c r="I7" s="3">
        <f t="shared" ref="I7:I17" si="0">SUM(B7:H7)</f>
        <v>6373.08</v>
      </c>
      <c r="J7" s="8">
        <v>6710.21</v>
      </c>
      <c r="K7" s="3"/>
      <c r="L7" s="8">
        <f t="shared" ref="L7:L17" si="1">SUM(J7:K7)</f>
        <v>6710.21</v>
      </c>
      <c r="M7" s="8">
        <f t="shared" ref="M7:M17" si="2">I7-L7</f>
        <v>-337.13000000000011</v>
      </c>
    </row>
    <row r="8" spans="1:13">
      <c r="A8" s="3" t="s">
        <v>19</v>
      </c>
      <c r="B8" s="3">
        <v>2960.63</v>
      </c>
      <c r="C8" s="3"/>
      <c r="D8" s="3">
        <v>896.42</v>
      </c>
      <c r="E8" s="3"/>
      <c r="F8" s="3">
        <v>1368.36</v>
      </c>
      <c r="G8" s="9">
        <v>47.96</v>
      </c>
      <c r="H8" s="9">
        <v>273.77</v>
      </c>
      <c r="I8" s="3">
        <f t="shared" si="0"/>
        <v>5547.1399999999994</v>
      </c>
      <c r="J8" s="8">
        <v>5509.81</v>
      </c>
      <c r="K8" s="3"/>
      <c r="L8" s="8">
        <f t="shared" si="1"/>
        <v>5509.81</v>
      </c>
      <c r="M8" s="8">
        <f t="shared" si="2"/>
        <v>37.329999999999018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5" si="3">B9</f>
        <v>0</v>
      </c>
      <c r="C10" s="3"/>
      <c r="D10" s="3"/>
      <c r="E10" s="3"/>
      <c r="F10" s="8"/>
      <c r="G10" s="9">
        <f t="shared" ref="G10:H14" si="4">G9</f>
        <v>0</v>
      </c>
      <c r="H10" s="9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9">
        <f t="shared" si="4"/>
        <v>0</v>
      </c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9">
        <f t="shared" si="4"/>
        <v>0</v>
      </c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9">
        <f t="shared" si="4"/>
        <v>0</v>
      </c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9">
        <f t="shared" si="4"/>
        <v>0</v>
      </c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9">
        <f t="shared" ref="G15:H17" si="5">G14</f>
        <v>0</v>
      </c>
      <c r="H15" s="9">
        <f t="shared" si="5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C16" s="3"/>
      <c r="D16" s="3"/>
      <c r="E16" s="3"/>
      <c r="F16" s="8"/>
      <c r="G16" s="9">
        <f t="shared" si="5"/>
        <v>0</v>
      </c>
      <c r="H16" s="9">
        <f t="shared" si="5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>B15</f>
        <v>0</v>
      </c>
      <c r="C17" s="3"/>
      <c r="D17" s="3"/>
      <c r="E17" s="3"/>
      <c r="F17" s="8"/>
      <c r="G17" s="9">
        <f t="shared" si="5"/>
        <v>0</v>
      </c>
      <c r="H17" s="9">
        <f t="shared" si="5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8881.89</v>
      </c>
      <c r="C18" s="3">
        <f>SUM(C6:C14)</f>
        <v>0</v>
      </c>
      <c r="D18" s="3">
        <f>SUM(D6:D17)</f>
        <v>2662.66</v>
      </c>
      <c r="E18" s="3">
        <f>SUM(E6:E14)</f>
        <v>0</v>
      </c>
      <c r="F18" s="3">
        <f>SUM(F6:F17)</f>
        <v>5683.44</v>
      </c>
      <c r="G18" s="3">
        <v>143.88</v>
      </c>
      <c r="H18" s="3">
        <v>821.31</v>
      </c>
      <c r="I18" s="3">
        <v>18193.18</v>
      </c>
      <c r="J18" s="3">
        <f>SUM(J6:J17)</f>
        <v>14032.02</v>
      </c>
      <c r="K18" s="3">
        <f>SUM(K6:K14)</f>
        <v>0</v>
      </c>
      <c r="L18" s="3">
        <f>SUM(L6:L17)</f>
        <v>14032.02</v>
      </c>
      <c r="M18" s="3">
        <f>SUM(M6:M17)</f>
        <v>4161.1599999999989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95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816.1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6177.88</v>
      </c>
      <c r="C6" s="3"/>
      <c r="D6" s="3">
        <v>800.66</v>
      </c>
      <c r="E6" s="3"/>
      <c r="F6" s="8">
        <v>1006.36</v>
      </c>
      <c r="G6" s="3">
        <v>163.22</v>
      </c>
      <c r="H6" s="3">
        <v>571.27</v>
      </c>
      <c r="I6" s="3">
        <v>8719.39</v>
      </c>
      <c r="J6" s="8">
        <v>7089.41</v>
      </c>
      <c r="K6" s="3"/>
      <c r="L6" s="8">
        <f>SUM(J6:K6)</f>
        <v>7089.41</v>
      </c>
      <c r="M6" s="8">
        <f>I6-L6</f>
        <v>1629.9799999999996</v>
      </c>
    </row>
    <row r="7" spans="1:13">
      <c r="A7" s="3" t="s">
        <v>18</v>
      </c>
      <c r="B7" s="3">
        <v>6177.88</v>
      </c>
      <c r="C7" s="3"/>
      <c r="D7" s="3">
        <v>808.64</v>
      </c>
      <c r="E7" s="3"/>
      <c r="F7" s="3">
        <v>2059.31</v>
      </c>
      <c r="G7" s="9">
        <v>163.22</v>
      </c>
      <c r="H7" s="9">
        <v>571.27</v>
      </c>
      <c r="I7" s="3">
        <f t="shared" ref="I7:I17" si="0">SUM(B7:H7)</f>
        <v>9780.32</v>
      </c>
      <c r="J7" s="8">
        <v>17052</v>
      </c>
      <c r="K7" s="3"/>
      <c r="L7" s="8">
        <f t="shared" ref="L7:L17" si="1">SUM(J7:K7)</f>
        <v>17052</v>
      </c>
      <c r="M7" s="8">
        <f t="shared" ref="M7:M17" si="2">I7-L7</f>
        <v>-7271.68</v>
      </c>
    </row>
    <row r="8" spans="1:13">
      <c r="A8" s="3" t="s">
        <v>19</v>
      </c>
      <c r="B8" s="3">
        <v>6177.88</v>
      </c>
      <c r="C8" s="3"/>
      <c r="D8" s="3">
        <v>760.76</v>
      </c>
      <c r="E8" s="3"/>
      <c r="F8" s="3">
        <v>1754.48</v>
      </c>
      <c r="G8" s="9">
        <v>163.22</v>
      </c>
      <c r="H8" s="9">
        <v>571.27</v>
      </c>
      <c r="I8" s="3">
        <f t="shared" si="0"/>
        <v>9427.61</v>
      </c>
      <c r="J8" s="8">
        <v>8025</v>
      </c>
      <c r="K8" s="3"/>
      <c r="L8" s="8">
        <f t="shared" si="1"/>
        <v>8025</v>
      </c>
      <c r="M8" s="8">
        <f t="shared" si="2"/>
        <v>1402.6100000000006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9">
        <f t="shared" ref="G10:H14" si="4">G9</f>
        <v>0</v>
      </c>
      <c r="H10" s="9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9">
        <f t="shared" si="4"/>
        <v>0</v>
      </c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9">
        <f>G11</f>
        <v>0</v>
      </c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9">
        <f>G12</f>
        <v>0</v>
      </c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9">
        <f>G13</f>
        <v>0</v>
      </c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9">
        <f t="shared" ref="G15:H17" si="5">G14</f>
        <v>0</v>
      </c>
      <c r="H15" s="9">
        <f t="shared" si="5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9">
        <f t="shared" si="5"/>
        <v>0</v>
      </c>
      <c r="H16" s="9">
        <f t="shared" si="5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9">
        <f t="shared" si="5"/>
        <v>0</v>
      </c>
      <c r="H17" s="9">
        <f t="shared" si="5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18533.64</v>
      </c>
      <c r="C18" s="3">
        <f>SUM(C6:C14)</f>
        <v>0</v>
      </c>
      <c r="D18" s="3">
        <f>SUM(D6:D17)</f>
        <v>2370.06</v>
      </c>
      <c r="E18" s="3"/>
      <c r="F18" s="3">
        <f>SUM(F6:F17)</f>
        <v>4820.1499999999996</v>
      </c>
      <c r="G18" s="3">
        <v>489.66</v>
      </c>
      <c r="H18" s="3">
        <v>1713.81</v>
      </c>
      <c r="I18" s="3">
        <v>27927.32</v>
      </c>
      <c r="J18" s="3">
        <f>SUM(J6:J17)</f>
        <v>32166.41</v>
      </c>
      <c r="K18" s="3">
        <f>SUM(K6:K14)</f>
        <v>0</v>
      </c>
      <c r="L18" s="3">
        <f>SUM(L6:L17)</f>
        <v>32166.41</v>
      </c>
      <c r="M18" s="3">
        <f>SUM(M6:M17)</f>
        <v>-4239.09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96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750.6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5682.04</v>
      </c>
      <c r="C6" s="3"/>
      <c r="D6" s="3">
        <v>481.46</v>
      </c>
      <c r="E6" s="3"/>
      <c r="F6" s="8">
        <v>1293.8399999999999</v>
      </c>
      <c r="G6" s="3">
        <v>150.12</v>
      </c>
      <c r="H6" s="3">
        <v>525.41999999999996</v>
      </c>
      <c r="I6" s="3">
        <v>8132.88</v>
      </c>
      <c r="J6" s="8">
        <v>6042.58</v>
      </c>
      <c r="K6" s="3"/>
      <c r="L6" s="8">
        <f>SUM(J6:K6)</f>
        <v>6042.58</v>
      </c>
      <c r="M6" s="8">
        <f>I6-L6</f>
        <v>2090.3000000000002</v>
      </c>
    </row>
    <row r="7" spans="1:13">
      <c r="A7" s="3" t="s">
        <v>18</v>
      </c>
      <c r="B7" s="3">
        <v>5682.04</v>
      </c>
      <c r="C7" s="3"/>
      <c r="D7" s="3">
        <v>521.36</v>
      </c>
      <c r="E7" s="3"/>
      <c r="F7" s="3">
        <v>1497.06</v>
      </c>
      <c r="G7" s="9">
        <v>150.12</v>
      </c>
      <c r="H7" s="9">
        <v>525.41999999999996</v>
      </c>
      <c r="I7" s="3">
        <f t="shared" ref="I7:I17" si="0">SUM(B7:H7)</f>
        <v>8375.9999999999982</v>
      </c>
      <c r="J7" s="8">
        <v>8386.8799999999992</v>
      </c>
      <c r="K7" s="3"/>
      <c r="L7" s="8">
        <f t="shared" ref="L7:L17" si="1">SUM(J7:K7)</f>
        <v>8386.8799999999992</v>
      </c>
      <c r="M7" s="8">
        <f t="shared" ref="M7:M17" si="2">I7-L7</f>
        <v>-10.880000000001019</v>
      </c>
    </row>
    <row r="8" spans="1:13">
      <c r="A8" s="3" t="s">
        <v>19</v>
      </c>
      <c r="B8" s="3">
        <v>5682.04</v>
      </c>
      <c r="C8" s="3"/>
      <c r="D8" s="3">
        <v>813.96</v>
      </c>
      <c r="E8" s="3"/>
      <c r="F8" s="3">
        <v>2072.85</v>
      </c>
      <c r="G8" s="9">
        <v>150.12</v>
      </c>
      <c r="H8" s="9">
        <v>525.41999999999996</v>
      </c>
      <c r="I8" s="3">
        <f t="shared" si="0"/>
        <v>9244.3900000000012</v>
      </c>
      <c r="J8" s="8">
        <v>8251.89</v>
      </c>
      <c r="K8" s="3"/>
      <c r="L8" s="8">
        <f t="shared" si="1"/>
        <v>8251.89</v>
      </c>
      <c r="M8" s="8">
        <f t="shared" si="2"/>
        <v>992.50000000000182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>B9</f>
        <v>0</v>
      </c>
      <c r="C10" s="3"/>
      <c r="D10" s="3"/>
      <c r="E10" s="3"/>
      <c r="F10" s="8"/>
      <c r="G10" s="9">
        <f t="shared" ref="G10:H14" si="3">G9</f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>B10</f>
        <v>0</v>
      </c>
      <c r="C11" s="3"/>
      <c r="D11" s="3"/>
      <c r="E11" s="3"/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>B11</f>
        <v>0</v>
      </c>
      <c r="C12" s="3"/>
      <c r="D12" s="3"/>
      <c r="E12" s="3"/>
      <c r="F12" s="8"/>
      <c r="G12" s="9">
        <f t="shared" si="3"/>
        <v>0</v>
      </c>
      <c r="H12" s="9">
        <f t="shared" ref="H12:H17" si="4">H11</f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C13" s="3"/>
      <c r="D13" s="3"/>
      <c r="E13" s="3"/>
      <c r="F13" s="8"/>
      <c r="G13" s="9">
        <f t="shared" si="3"/>
        <v>0</v>
      </c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>B12</f>
        <v>0</v>
      </c>
      <c r="C14" s="3"/>
      <c r="D14" s="3"/>
      <c r="E14" s="3"/>
      <c r="F14" s="8"/>
      <c r="G14" s="9">
        <f t="shared" si="3"/>
        <v>0</v>
      </c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>B13</f>
        <v>0</v>
      </c>
      <c r="C15" s="3"/>
      <c r="D15" s="3"/>
      <c r="E15" s="3"/>
      <c r="F15" s="8"/>
      <c r="G15" s="9">
        <f>G14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>B14</f>
        <v>0</v>
      </c>
      <c r="C16" s="3"/>
      <c r="D16" s="3"/>
      <c r="E16" s="3"/>
      <c r="F16" s="8"/>
      <c r="G16" s="9">
        <f>G15</f>
        <v>0</v>
      </c>
      <c r="H16" s="9">
        <f t="shared" si="4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>B15</f>
        <v>0</v>
      </c>
      <c r="C17" s="3"/>
      <c r="D17" s="3"/>
      <c r="E17" s="3"/>
      <c r="F17" s="8"/>
      <c r="G17" s="9">
        <f>G16</f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17046.12</v>
      </c>
      <c r="C18" s="3">
        <f>SUM(C6:C14)</f>
        <v>0</v>
      </c>
      <c r="D18" s="3">
        <f>SUM(D6:D17)</f>
        <v>1816.78</v>
      </c>
      <c r="E18" s="3"/>
      <c r="F18" s="3">
        <f>SUM(F6:F17)</f>
        <v>4863.75</v>
      </c>
      <c r="G18" s="3">
        <v>450.36</v>
      </c>
      <c r="H18" s="3">
        <v>1576.26</v>
      </c>
      <c r="I18" s="3">
        <v>25753.27</v>
      </c>
      <c r="J18" s="3">
        <f>SUM(J6:J17)</f>
        <v>22681.35</v>
      </c>
      <c r="K18" s="3">
        <f>SUM(K6:K14)</f>
        <v>0</v>
      </c>
      <c r="L18" s="3">
        <f>SUM(L6:L17)</f>
        <v>22681.35</v>
      </c>
      <c r="M18" s="3">
        <v>3071.92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L6" sqref="L6:L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97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648.70000000000005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12</v>
      </c>
      <c r="I5" s="34" t="s">
        <v>38</v>
      </c>
      <c r="J5" s="34" t="s">
        <v>14</v>
      </c>
      <c r="K5" s="34"/>
      <c r="L5" s="34" t="s">
        <v>15</v>
      </c>
      <c r="M5" s="35" t="s">
        <v>16</v>
      </c>
    </row>
    <row r="6" spans="1:13">
      <c r="A6" s="3" t="s">
        <v>17</v>
      </c>
      <c r="B6" s="3">
        <v>4910.66</v>
      </c>
      <c r="C6" s="3"/>
      <c r="D6" s="3">
        <v>864.5</v>
      </c>
      <c r="E6" s="3"/>
      <c r="F6" s="8">
        <v>2201.5700000000002</v>
      </c>
      <c r="G6" s="3">
        <v>129.74</v>
      </c>
      <c r="H6" s="3">
        <v>454.09</v>
      </c>
      <c r="I6" s="3">
        <v>8560.56</v>
      </c>
      <c r="J6" s="8">
        <v>8071.58</v>
      </c>
      <c r="K6" s="3"/>
      <c r="L6" s="8">
        <f>SUM(J6:K6)</f>
        <v>8071.58</v>
      </c>
      <c r="M6" s="8">
        <f>I6-L6</f>
        <v>488.97999999999956</v>
      </c>
    </row>
    <row r="7" spans="1:13">
      <c r="A7" s="3" t="s">
        <v>18</v>
      </c>
      <c r="B7" s="3">
        <v>4910.66</v>
      </c>
      <c r="C7" s="3"/>
      <c r="D7" s="3">
        <v>1077.3</v>
      </c>
      <c r="E7" s="3"/>
      <c r="F7" s="8">
        <v>2410.25</v>
      </c>
      <c r="G7" s="3">
        <v>129.74</v>
      </c>
      <c r="H7" s="3">
        <v>454.09</v>
      </c>
      <c r="I7" s="3">
        <f t="shared" ref="I7:I12" si="0">SUM(B7:H7)</f>
        <v>8982.0399999999991</v>
      </c>
      <c r="J7" s="8">
        <v>6968.46</v>
      </c>
      <c r="K7" s="3"/>
      <c r="L7" s="8">
        <f t="shared" ref="L7:L12" si="1">SUM(J7:K7)</f>
        <v>6968.46</v>
      </c>
      <c r="M7" s="8">
        <f t="shared" ref="M7:M17" si="2">I7-L7</f>
        <v>2013.579999999999</v>
      </c>
    </row>
    <row r="8" spans="1:13">
      <c r="A8" s="3" t="s">
        <v>19</v>
      </c>
      <c r="B8" s="3">
        <v>4910.66</v>
      </c>
      <c r="C8" s="3"/>
      <c r="D8" s="3">
        <v>997.5</v>
      </c>
      <c r="E8" s="3"/>
      <c r="F8" s="8">
        <v>2540.27</v>
      </c>
      <c r="G8" s="3">
        <v>129.74</v>
      </c>
      <c r="H8" s="3">
        <v>454.09</v>
      </c>
      <c r="I8" s="3">
        <f t="shared" si="0"/>
        <v>9032.26</v>
      </c>
      <c r="J8" s="8">
        <v>5114.3900000000003</v>
      </c>
      <c r="K8" s="3"/>
      <c r="L8" s="8">
        <f t="shared" si="1"/>
        <v>5114.3900000000003</v>
      </c>
      <c r="M8" s="8">
        <f t="shared" si="2"/>
        <v>3917.87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>
        <f t="shared" ref="G10:H12" si="4">G9</f>
        <v>0</v>
      </c>
      <c r="H10" s="3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>
        <f t="shared" si="4"/>
        <v>0</v>
      </c>
      <c r="H11" s="3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>
        <f t="shared" si="4"/>
        <v>0</v>
      </c>
      <c r="H12" s="3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>
        <f>C12</f>
        <v>0</v>
      </c>
      <c r="D13" s="3"/>
      <c r="E13" s="3">
        <v>0</v>
      </c>
      <c r="F13" s="3"/>
      <c r="G13" s="3">
        <f t="shared" ref="G13:H17" si="5">G12</f>
        <v>0</v>
      </c>
      <c r="H13" s="3">
        <f t="shared" si="5"/>
        <v>0</v>
      </c>
      <c r="I13" s="3">
        <f>SUM(B13:H13)</f>
        <v>0</v>
      </c>
      <c r="J13" s="3"/>
      <c r="K13" s="3">
        <f>K12</f>
        <v>0</v>
      </c>
      <c r="L13" s="3"/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3"/>
      <c r="G14" s="3">
        <f t="shared" si="5"/>
        <v>0</v>
      </c>
      <c r="H14" s="3">
        <f t="shared" si="5"/>
        <v>0</v>
      </c>
      <c r="I14" s="3">
        <f>SUM(B14:H14)</f>
        <v>0</v>
      </c>
      <c r="J14" s="3"/>
      <c r="K14" s="3"/>
      <c r="L14" s="3"/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3"/>
      <c r="G15" s="3">
        <f t="shared" si="5"/>
        <v>0</v>
      </c>
      <c r="H15" s="3">
        <f t="shared" si="5"/>
        <v>0</v>
      </c>
      <c r="I15" s="3">
        <f>SUM(B15:H15)</f>
        <v>0</v>
      </c>
      <c r="J15" s="3"/>
      <c r="K15" s="3"/>
      <c r="L15" s="3"/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3"/>
      <c r="G16" s="3">
        <f t="shared" si="5"/>
        <v>0</v>
      </c>
      <c r="H16" s="3">
        <f t="shared" si="5"/>
        <v>0</v>
      </c>
      <c r="I16" s="3">
        <f>SUM(B16:H16)</f>
        <v>0</v>
      </c>
      <c r="J16" s="3"/>
      <c r="K16" s="3"/>
      <c r="L16" s="3"/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3"/>
      <c r="G17" s="3">
        <f t="shared" si="5"/>
        <v>0</v>
      </c>
      <c r="H17" s="3">
        <f t="shared" si="5"/>
        <v>0</v>
      </c>
      <c r="I17" s="3">
        <f>SUM(B17:H17)</f>
        <v>0</v>
      </c>
      <c r="J17" s="3"/>
      <c r="K17" s="3"/>
      <c r="L17" s="3"/>
      <c r="M17" s="8">
        <f t="shared" si="2"/>
        <v>0</v>
      </c>
    </row>
    <row r="18" spans="1:13">
      <c r="A18" s="36" t="s">
        <v>29</v>
      </c>
      <c r="B18" s="3">
        <v>14731.98</v>
      </c>
      <c r="C18" s="3">
        <f t="shared" ref="C18:K18" si="6">SUM(C6:C14)</f>
        <v>0</v>
      </c>
      <c r="D18" s="3">
        <f>SUM(D6:D17)</f>
        <v>2939.3</v>
      </c>
      <c r="E18" s="3">
        <f t="shared" si="6"/>
        <v>0</v>
      </c>
      <c r="F18" s="3">
        <f>SUM(F6:F17)</f>
        <v>7152.09</v>
      </c>
      <c r="G18" s="3">
        <f t="shared" si="6"/>
        <v>389.22</v>
      </c>
      <c r="H18" s="3">
        <v>1362.27</v>
      </c>
      <c r="I18" s="3">
        <v>26574.86</v>
      </c>
      <c r="J18" s="3">
        <f>SUM(J6:J17)</f>
        <v>20154.43</v>
      </c>
      <c r="K18" s="3">
        <f t="shared" si="6"/>
        <v>0</v>
      </c>
      <c r="L18" s="3">
        <v>20154.43</v>
      </c>
      <c r="M18" s="3">
        <v>6420.43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98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401.6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12</v>
      </c>
      <c r="I5" s="34" t="s">
        <v>45</v>
      </c>
      <c r="J5" s="34" t="s">
        <v>14</v>
      </c>
      <c r="K5" s="34"/>
      <c r="L5" s="34" t="s">
        <v>99</v>
      </c>
      <c r="M5" s="35" t="s">
        <v>16</v>
      </c>
    </row>
    <row r="6" spans="1:13">
      <c r="A6" s="3" t="s">
        <v>17</v>
      </c>
      <c r="B6" s="3">
        <v>3040.11</v>
      </c>
      <c r="C6" s="3"/>
      <c r="D6" s="3">
        <v>582.54</v>
      </c>
      <c r="E6" s="3"/>
      <c r="F6" s="8">
        <v>1300.6199999999999</v>
      </c>
      <c r="G6" s="3">
        <v>80.319999999999993</v>
      </c>
      <c r="H6" s="3">
        <v>281.12</v>
      </c>
      <c r="I6" s="3">
        <v>5284.71</v>
      </c>
      <c r="J6" s="8">
        <v>655</v>
      </c>
      <c r="K6" s="3"/>
      <c r="L6" s="8">
        <f>SUM(J6:K6)</f>
        <v>655</v>
      </c>
      <c r="M6" s="8">
        <f>I6-L6</f>
        <v>4629.71</v>
      </c>
    </row>
    <row r="7" spans="1:13">
      <c r="A7" s="3" t="s">
        <v>18</v>
      </c>
      <c r="B7" s="3">
        <v>3040.11</v>
      </c>
      <c r="C7" s="3"/>
      <c r="D7" s="3">
        <v>571.9</v>
      </c>
      <c r="E7" s="3"/>
      <c r="F7" s="8">
        <v>1456.42</v>
      </c>
      <c r="G7" s="3">
        <v>80.319999999999993</v>
      </c>
      <c r="H7" s="3">
        <v>281.12</v>
      </c>
      <c r="I7" s="3">
        <f t="shared" ref="I7:I12" si="0">SUM(B7:H7)</f>
        <v>5429.87</v>
      </c>
      <c r="J7" s="8">
        <v>4240</v>
      </c>
      <c r="K7" s="3"/>
      <c r="L7" s="8">
        <f t="shared" ref="L7:L17" si="1">SUM(J7:K7)</f>
        <v>4240</v>
      </c>
      <c r="M7" s="8">
        <f t="shared" ref="M7:M12" si="2">I7-L7</f>
        <v>1189.8699999999999</v>
      </c>
    </row>
    <row r="8" spans="1:13">
      <c r="A8" s="3" t="s">
        <v>19</v>
      </c>
      <c r="B8" s="3">
        <v>3040.11</v>
      </c>
      <c r="C8" s="3"/>
      <c r="D8" s="3">
        <v>339</v>
      </c>
      <c r="E8" s="3"/>
      <c r="F8" s="8">
        <v>1016.11</v>
      </c>
      <c r="G8" s="3">
        <v>80.319999999999993</v>
      </c>
      <c r="H8" s="3">
        <v>281.12</v>
      </c>
      <c r="I8" s="3">
        <f t="shared" si="0"/>
        <v>4756.66</v>
      </c>
      <c r="J8" s="8">
        <v>5632.1</v>
      </c>
      <c r="K8" s="3"/>
      <c r="L8" s="8">
        <f t="shared" si="1"/>
        <v>5632.1</v>
      </c>
      <c r="M8" s="8">
        <f t="shared" si="2"/>
        <v>-875.44000000000051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>
        <f t="shared" ref="G10:H14" si="4">G9</f>
        <v>0</v>
      </c>
      <c r="H10" s="3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>
        <f t="shared" si="4"/>
        <v>0</v>
      </c>
      <c r="H11" s="3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>
        <f t="shared" si="4"/>
        <v>0</v>
      </c>
      <c r="H12" s="3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>
        <f t="shared" si="4"/>
        <v>0</v>
      </c>
      <c r="H13" s="3">
        <f t="shared" si="4"/>
        <v>0</v>
      </c>
      <c r="I13" s="3"/>
      <c r="J13" s="8"/>
      <c r="K13" s="3"/>
      <c r="L13" s="8">
        <f t="shared" si="1"/>
        <v>0</v>
      </c>
      <c r="M13" s="8"/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>
        <f t="shared" si="4"/>
        <v>0</v>
      </c>
      <c r="H14" s="3">
        <f t="shared" si="4"/>
        <v>0</v>
      </c>
      <c r="I14" s="3"/>
      <c r="J14" s="8"/>
      <c r="K14" s="3"/>
      <c r="L14" s="8">
        <f t="shared" si="1"/>
        <v>0</v>
      </c>
      <c r="M14" s="8"/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 t="shared" ref="G15:H17" si="5">G14</f>
        <v>0</v>
      </c>
      <c r="H15" s="3">
        <f t="shared" si="5"/>
        <v>0</v>
      </c>
      <c r="I15" s="3"/>
      <c r="J15" s="8"/>
      <c r="K15" s="3"/>
      <c r="L15" s="8">
        <f t="shared" si="1"/>
        <v>0</v>
      </c>
      <c r="M15" s="8"/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3">
        <f t="shared" si="5"/>
        <v>0</v>
      </c>
      <c r="H16" s="3">
        <f t="shared" si="5"/>
        <v>0</v>
      </c>
      <c r="I16" s="3"/>
      <c r="J16" s="8"/>
      <c r="K16" s="3"/>
      <c r="L16" s="8">
        <f t="shared" si="1"/>
        <v>0</v>
      </c>
      <c r="M16" s="8"/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 t="shared" si="5"/>
        <v>0</v>
      </c>
      <c r="H17" s="3">
        <f t="shared" si="5"/>
        <v>0</v>
      </c>
      <c r="I17" s="3"/>
      <c r="J17" s="8"/>
      <c r="K17" s="3"/>
      <c r="L17" s="8">
        <f t="shared" si="1"/>
        <v>0</v>
      </c>
      <c r="M17" s="8"/>
    </row>
    <row r="18" spans="1:13">
      <c r="A18" s="36" t="s">
        <v>29</v>
      </c>
      <c r="B18" s="3">
        <v>9120.33</v>
      </c>
      <c r="C18" s="3">
        <f>SUM(C6:C14)</f>
        <v>0</v>
      </c>
      <c r="D18" s="3">
        <f>SUM(D6:D17)</f>
        <v>1493.44</v>
      </c>
      <c r="E18" s="3"/>
      <c r="F18" s="3">
        <f>SUM(F6:F17)</f>
        <v>3773.15</v>
      </c>
      <c r="G18" s="3">
        <v>240.96</v>
      </c>
      <c r="H18" s="3">
        <v>843.36</v>
      </c>
      <c r="I18" s="3">
        <v>15471.24</v>
      </c>
      <c r="J18" s="3">
        <f>SUM(J6:J17)</f>
        <v>10527.1</v>
      </c>
      <c r="K18" s="3">
        <f>SUM(K6:K14)</f>
        <v>0</v>
      </c>
      <c r="L18" s="3">
        <f>SUM(L6:L17)</f>
        <v>10527.1</v>
      </c>
      <c r="M18" s="3">
        <v>4944.1400000000003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37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100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737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5579.09</v>
      </c>
      <c r="C6" s="3"/>
      <c r="D6" s="3">
        <v>1189.02</v>
      </c>
      <c r="E6" s="3"/>
      <c r="F6" s="8">
        <v>2845.1</v>
      </c>
      <c r="G6" s="3">
        <v>147.4</v>
      </c>
      <c r="H6" s="3">
        <v>515.9</v>
      </c>
      <c r="I6" s="3">
        <v>10276.51</v>
      </c>
      <c r="J6" s="8">
        <v>7169.85</v>
      </c>
      <c r="K6" s="3"/>
      <c r="L6" s="8">
        <f>SUM(J6:K6)</f>
        <v>7169.85</v>
      </c>
      <c r="M6" s="8">
        <f>I6-L6</f>
        <v>3106.66</v>
      </c>
    </row>
    <row r="7" spans="1:13">
      <c r="A7" s="3" t="s">
        <v>18</v>
      </c>
      <c r="B7" s="3">
        <v>5579.09</v>
      </c>
      <c r="C7" s="3"/>
      <c r="D7" s="3">
        <v>1157.0999999999999</v>
      </c>
      <c r="E7" s="3"/>
      <c r="F7" s="3">
        <v>2228.66</v>
      </c>
      <c r="G7" s="9">
        <v>147.4</v>
      </c>
      <c r="H7" s="9">
        <v>515.9</v>
      </c>
      <c r="I7" s="3">
        <f t="shared" ref="I7:I17" si="0">SUM(B7:H7)</f>
        <v>9628.15</v>
      </c>
      <c r="J7" s="8">
        <v>5540.09</v>
      </c>
      <c r="K7" s="3"/>
      <c r="L7" s="8">
        <f t="shared" ref="L7:L12" si="1">SUM(J7:K7)</f>
        <v>5540.09</v>
      </c>
      <c r="M7" s="8">
        <f t="shared" ref="M7:M17" si="2">I7-L7</f>
        <v>4088.0599999999995</v>
      </c>
    </row>
    <row r="8" spans="1:13">
      <c r="A8" s="3" t="s">
        <v>19</v>
      </c>
      <c r="B8" s="3">
        <v>5579.09</v>
      </c>
      <c r="C8" s="3"/>
      <c r="D8" s="3">
        <v>1303.4000000000001</v>
      </c>
      <c r="E8" s="3"/>
      <c r="F8" s="3">
        <v>3251.54</v>
      </c>
      <c r="G8" s="9">
        <v>147.4</v>
      </c>
      <c r="H8" s="9">
        <v>515.9</v>
      </c>
      <c r="I8" s="3">
        <f t="shared" si="0"/>
        <v>10797.329999999998</v>
      </c>
      <c r="J8" s="8">
        <v>11505.86</v>
      </c>
      <c r="K8" s="3"/>
      <c r="L8" s="8">
        <f t="shared" si="1"/>
        <v>11505.86</v>
      </c>
      <c r="M8" s="8">
        <f t="shared" si="2"/>
        <v>-708.53000000000247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9">
        <f t="shared" ref="G10:H14" si="4">G9</f>
        <v>0</v>
      </c>
      <c r="H10" s="9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9">
        <f t="shared" si="4"/>
        <v>0</v>
      </c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9">
        <f t="shared" si="4"/>
        <v>0</v>
      </c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>
        <f>C12</f>
        <v>0</v>
      </c>
      <c r="D13" s="3"/>
      <c r="E13" s="3">
        <v>0</v>
      </c>
      <c r="F13" s="3"/>
      <c r="G13" s="3">
        <f t="shared" si="4"/>
        <v>0</v>
      </c>
      <c r="H13" s="3">
        <f t="shared" si="4"/>
        <v>0</v>
      </c>
      <c r="I13" s="3">
        <f t="shared" si="0"/>
        <v>0</v>
      </c>
      <c r="J13" s="3"/>
      <c r="K13" s="3"/>
      <c r="L13" s="3"/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3"/>
      <c r="G14" s="3">
        <f t="shared" si="4"/>
        <v>0</v>
      </c>
      <c r="H14" s="3">
        <f t="shared" si="4"/>
        <v>0</v>
      </c>
      <c r="I14" s="3">
        <f t="shared" si="0"/>
        <v>0</v>
      </c>
      <c r="J14" s="3"/>
      <c r="K14" s="3"/>
      <c r="L14" s="3"/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3"/>
      <c r="G15" s="3">
        <f t="shared" ref="G15:H17" si="5">G14</f>
        <v>0</v>
      </c>
      <c r="H15" s="3">
        <f t="shared" si="5"/>
        <v>0</v>
      </c>
      <c r="I15" s="3">
        <f t="shared" si="0"/>
        <v>0</v>
      </c>
      <c r="J15" s="3"/>
      <c r="K15" s="3"/>
      <c r="L15" s="3"/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3"/>
      <c r="G16" s="3">
        <f t="shared" si="5"/>
        <v>0</v>
      </c>
      <c r="H16" s="3">
        <f t="shared" si="5"/>
        <v>0</v>
      </c>
      <c r="I16" s="3">
        <f t="shared" si="0"/>
        <v>0</v>
      </c>
      <c r="J16" s="3"/>
      <c r="K16" s="3"/>
      <c r="L16" s="3"/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3"/>
      <c r="G17" s="3">
        <f t="shared" si="5"/>
        <v>0</v>
      </c>
      <c r="H17" s="3">
        <f t="shared" si="5"/>
        <v>0</v>
      </c>
      <c r="I17" s="3">
        <f t="shared" si="0"/>
        <v>0</v>
      </c>
      <c r="J17" s="3"/>
      <c r="K17" s="3"/>
      <c r="L17" s="3"/>
      <c r="M17" s="8">
        <f t="shared" si="2"/>
        <v>0</v>
      </c>
    </row>
    <row r="18" spans="1:13">
      <c r="A18" s="10" t="s">
        <v>29</v>
      </c>
      <c r="B18" s="3">
        <v>16737.27</v>
      </c>
      <c r="C18" s="3">
        <f>SUM(C6:C14)</f>
        <v>0</v>
      </c>
      <c r="D18" s="3">
        <f>SUM(D6:D17)</f>
        <v>3649.52</v>
      </c>
      <c r="E18" s="3">
        <f>SUM(E6:E14)</f>
        <v>0</v>
      </c>
      <c r="F18" s="3">
        <v>8325.2999999999993</v>
      </c>
      <c r="G18" s="3">
        <v>442.2</v>
      </c>
      <c r="H18" s="3">
        <v>1547.7</v>
      </c>
      <c r="I18" s="3">
        <v>30701.99</v>
      </c>
      <c r="J18" s="3">
        <f>SUM(J6:J17)</f>
        <v>24215.800000000003</v>
      </c>
      <c r="K18" s="3">
        <f>SUM(K6:K14)</f>
        <v>0</v>
      </c>
      <c r="L18" s="3">
        <v>24215.8</v>
      </c>
      <c r="M18" s="3">
        <v>6486.19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3" t="s">
        <v>216</v>
      </c>
      <c r="B1" s="53"/>
      <c r="C1" s="53"/>
      <c r="D1" s="53"/>
      <c r="E1" s="53"/>
      <c r="F1" s="53" t="s">
        <v>101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871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102</v>
      </c>
      <c r="M5" s="7" t="s">
        <v>16</v>
      </c>
    </row>
    <row r="6" spans="1:13">
      <c r="A6" s="3" t="s">
        <v>17</v>
      </c>
      <c r="B6" s="3">
        <v>6593.47</v>
      </c>
      <c r="C6" s="3"/>
      <c r="D6" s="3">
        <v>736.82</v>
      </c>
      <c r="E6" s="3"/>
      <c r="F6" s="8">
        <v>1876.11</v>
      </c>
      <c r="G6" s="3">
        <v>0</v>
      </c>
      <c r="H6" s="3">
        <v>609.70000000000005</v>
      </c>
      <c r="I6" s="3">
        <v>9816.4</v>
      </c>
      <c r="J6" s="8">
        <v>4711</v>
      </c>
      <c r="K6" s="3"/>
      <c r="L6" s="8">
        <f>SUM(J6:K6)</f>
        <v>4711</v>
      </c>
      <c r="M6" s="8">
        <f>I6-L6</f>
        <v>5105.3999999999996</v>
      </c>
    </row>
    <row r="7" spans="1:13">
      <c r="A7" s="3" t="s">
        <v>18</v>
      </c>
      <c r="B7" s="3">
        <v>6593.47</v>
      </c>
      <c r="C7" s="3"/>
      <c r="D7" s="3">
        <v>696.92</v>
      </c>
      <c r="E7" s="3"/>
      <c r="F7" s="3">
        <v>1774.8</v>
      </c>
      <c r="G7" s="9">
        <f t="shared" ref="G7:G17" si="0">G6</f>
        <v>0</v>
      </c>
      <c r="H7" s="3">
        <v>609.70000000000005</v>
      </c>
      <c r="I7" s="3">
        <f t="shared" ref="I7:I17" si="1">SUM(B7:H7)</f>
        <v>9674.8900000000012</v>
      </c>
      <c r="J7" s="8">
        <v>6326.52</v>
      </c>
      <c r="K7" s="3"/>
      <c r="L7" s="8">
        <f t="shared" ref="L7:L17" si="2">SUM(J7:K7)</f>
        <v>6326.52</v>
      </c>
      <c r="M7" s="8">
        <f t="shared" ref="M7:M17" si="3">I7-L7</f>
        <v>3348.3700000000008</v>
      </c>
    </row>
    <row r="8" spans="1:13">
      <c r="A8" s="3" t="s">
        <v>19</v>
      </c>
      <c r="B8" s="3">
        <v>6593.47</v>
      </c>
      <c r="C8" s="3"/>
      <c r="D8" s="3">
        <v>883.12</v>
      </c>
      <c r="E8" s="3"/>
      <c r="F8" s="3">
        <v>2248.98</v>
      </c>
      <c r="G8" s="9">
        <f t="shared" si="0"/>
        <v>0</v>
      </c>
      <c r="H8" s="3">
        <v>609.70000000000005</v>
      </c>
      <c r="I8" s="3">
        <f>SUM(B8:H8)</f>
        <v>10335.27</v>
      </c>
      <c r="J8" s="8">
        <v>7180</v>
      </c>
      <c r="K8" s="3"/>
      <c r="L8" s="8">
        <f t="shared" si="2"/>
        <v>7180</v>
      </c>
      <c r="M8" s="8">
        <f t="shared" si="3"/>
        <v>3155.2700000000004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3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3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3"/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0"/>
        <v>0</v>
      </c>
      <c r="H13" s="3"/>
      <c r="I13" s="3">
        <f t="shared" si="1"/>
        <v>0</v>
      </c>
      <c r="J13" s="8"/>
      <c r="K13" s="3"/>
      <c r="L13" s="8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0"/>
        <v>0</v>
      </c>
      <c r="H14" s="3"/>
      <c r="I14" s="3">
        <f t="shared" si="1"/>
        <v>0</v>
      </c>
      <c r="J14" s="8"/>
      <c r="K14" s="3"/>
      <c r="L14" s="8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 t="shared" si="0"/>
        <v>0</v>
      </c>
      <c r="H15" s="3"/>
      <c r="I15" s="3">
        <f t="shared" si="1"/>
        <v>0</v>
      </c>
      <c r="J15" s="8"/>
      <c r="K15" s="3"/>
      <c r="L15" s="8">
        <f t="shared" si="2"/>
        <v>0</v>
      </c>
      <c r="M15" s="8">
        <f t="shared" si="3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 t="shared" si="0"/>
        <v>0</v>
      </c>
      <c r="H16" s="3"/>
      <c r="I16" s="3">
        <f t="shared" si="1"/>
        <v>0</v>
      </c>
      <c r="J16" s="8"/>
      <c r="K16" s="3"/>
      <c r="L16" s="8">
        <f t="shared" si="2"/>
        <v>0</v>
      </c>
      <c r="M16" s="8">
        <f t="shared" si="3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 t="shared" si="0"/>
        <v>0</v>
      </c>
      <c r="H17" s="3"/>
      <c r="I17" s="3">
        <f t="shared" si="1"/>
        <v>0</v>
      </c>
      <c r="J17" s="8"/>
      <c r="K17" s="3"/>
      <c r="L17" s="8">
        <f t="shared" si="2"/>
        <v>0</v>
      </c>
      <c r="M17" s="8">
        <f t="shared" si="3"/>
        <v>0</v>
      </c>
    </row>
    <row r="18" spans="1:13">
      <c r="A18" s="10" t="s">
        <v>29</v>
      </c>
      <c r="B18" s="3">
        <v>19780.41</v>
      </c>
      <c r="C18" s="3">
        <f>SUM(C6:C14)</f>
        <v>0</v>
      </c>
      <c r="D18" s="3">
        <v>2316.86</v>
      </c>
      <c r="E18" s="3"/>
      <c r="F18" s="3">
        <f>SUM(F6:F17)</f>
        <v>5899.8899999999994</v>
      </c>
      <c r="G18" s="3">
        <f>SUM(G6:G14)</f>
        <v>0</v>
      </c>
      <c r="H18" s="3">
        <v>1829.1</v>
      </c>
      <c r="I18" s="3">
        <f>SUM(I6:I16)</f>
        <v>29826.560000000001</v>
      </c>
      <c r="J18" s="3">
        <f>SUM(J6:J17)</f>
        <v>18217.52</v>
      </c>
      <c r="K18" s="3">
        <f>SUM(K6:K14)</f>
        <v>0</v>
      </c>
      <c r="L18" s="3">
        <f>SUM(L6:L17)</f>
        <v>18217.52</v>
      </c>
      <c r="M18" s="3">
        <f>SUM(M6:M16)</f>
        <v>11609.04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103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852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33</v>
      </c>
      <c r="I5" s="34" t="s">
        <v>104</v>
      </c>
      <c r="J5" s="34" t="s">
        <v>14</v>
      </c>
      <c r="K5" s="34"/>
      <c r="L5" s="34" t="s">
        <v>34</v>
      </c>
      <c r="M5" s="35" t="s">
        <v>16</v>
      </c>
    </row>
    <row r="6" spans="1:13">
      <c r="A6" s="3" t="s">
        <v>17</v>
      </c>
      <c r="B6" s="3">
        <v>6449.64</v>
      </c>
      <c r="C6" s="3"/>
      <c r="D6" s="3">
        <v>1867.32</v>
      </c>
      <c r="E6" s="3"/>
      <c r="F6" s="8">
        <v>4755.37</v>
      </c>
      <c r="G6" s="3">
        <v>0</v>
      </c>
      <c r="H6" s="3">
        <v>596.4</v>
      </c>
      <c r="I6" s="3">
        <v>13668.73</v>
      </c>
      <c r="J6" s="8">
        <v>3087</v>
      </c>
      <c r="K6" s="3"/>
      <c r="L6" s="8">
        <f>SUM(J6:K6)</f>
        <v>3087</v>
      </c>
      <c r="M6" s="8">
        <f>I6-L6</f>
        <v>10581.73</v>
      </c>
    </row>
    <row r="7" spans="1:13">
      <c r="A7" s="3" t="s">
        <v>18</v>
      </c>
      <c r="B7" s="3">
        <v>6449.64</v>
      </c>
      <c r="C7" s="3"/>
      <c r="D7" s="3">
        <v>1010.8</v>
      </c>
      <c r="E7" s="3"/>
      <c r="F7" s="8">
        <v>2391.2399999999998</v>
      </c>
      <c r="G7" s="3">
        <f t="shared" ref="G7:H14" si="0">G6</f>
        <v>0</v>
      </c>
      <c r="H7" s="3">
        <v>596.4</v>
      </c>
      <c r="I7" s="3">
        <f t="shared" ref="I7:I12" si="1">SUM(B7:H7)</f>
        <v>10448.08</v>
      </c>
      <c r="J7" s="8">
        <v>14981</v>
      </c>
      <c r="K7" s="3"/>
      <c r="L7" s="8">
        <f t="shared" ref="L7:L17" si="2">SUM(J7:K7)</f>
        <v>14981</v>
      </c>
      <c r="M7" s="8">
        <f t="shared" ref="M7:M12" si="3">I7-L7</f>
        <v>-4532.92</v>
      </c>
    </row>
    <row r="8" spans="1:13">
      <c r="A8" s="3" t="s">
        <v>19</v>
      </c>
      <c r="B8" s="3">
        <v>6449.64</v>
      </c>
      <c r="C8" s="3"/>
      <c r="D8" s="3">
        <v>798</v>
      </c>
      <c r="E8" s="3"/>
      <c r="F8" s="8">
        <v>2032.22</v>
      </c>
      <c r="G8" s="3">
        <f t="shared" si="0"/>
        <v>0</v>
      </c>
      <c r="H8" s="3">
        <v>596.4</v>
      </c>
      <c r="I8" s="3">
        <f t="shared" si="1"/>
        <v>9876.26</v>
      </c>
      <c r="J8" s="8">
        <v>7214</v>
      </c>
      <c r="K8" s="3"/>
      <c r="L8" s="8">
        <f t="shared" si="2"/>
        <v>7214</v>
      </c>
      <c r="M8" s="8">
        <f t="shared" si="3"/>
        <v>2662.26</v>
      </c>
    </row>
    <row r="9" spans="1:13">
      <c r="A9" s="3" t="s">
        <v>20</v>
      </c>
      <c r="B9" s="3"/>
      <c r="C9" s="3"/>
      <c r="D9" s="3"/>
      <c r="E9" s="3"/>
      <c r="F9" s="8"/>
      <c r="G9" s="3">
        <f t="shared" si="0"/>
        <v>0</v>
      </c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>
        <f t="shared" ref="B10:B17" si="4">B9</f>
        <v>0</v>
      </c>
      <c r="C10" s="3"/>
      <c r="D10" s="3"/>
      <c r="E10" s="3"/>
      <c r="F10" s="8"/>
      <c r="G10" s="3">
        <f t="shared" si="0"/>
        <v>0</v>
      </c>
      <c r="H10" s="3">
        <f t="shared" si="0"/>
        <v>0</v>
      </c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>
        <f t="shared" si="4"/>
        <v>0</v>
      </c>
      <c r="C11" s="3"/>
      <c r="D11" s="3"/>
      <c r="E11" s="3">
        <v>0</v>
      </c>
      <c r="F11" s="8"/>
      <c r="G11" s="3">
        <f t="shared" si="0"/>
        <v>0</v>
      </c>
      <c r="H11" s="3">
        <f t="shared" si="0"/>
        <v>0</v>
      </c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>
        <f t="shared" si="4"/>
        <v>0</v>
      </c>
      <c r="C12" s="3"/>
      <c r="D12" s="3"/>
      <c r="E12" s="3">
        <v>0</v>
      </c>
      <c r="F12" s="8"/>
      <c r="G12" s="3">
        <f t="shared" si="0"/>
        <v>0</v>
      </c>
      <c r="H12" s="3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>
        <f t="shared" si="4"/>
        <v>0</v>
      </c>
      <c r="C13" s="3"/>
      <c r="D13" s="3"/>
      <c r="E13" s="3"/>
      <c r="F13" s="8"/>
      <c r="G13" s="3">
        <f t="shared" si="0"/>
        <v>0</v>
      </c>
      <c r="H13" s="3">
        <f t="shared" si="0"/>
        <v>0</v>
      </c>
      <c r="I13" s="3"/>
      <c r="J13" s="8"/>
      <c r="K13" s="3"/>
      <c r="L13" s="8">
        <f t="shared" si="2"/>
        <v>0</v>
      </c>
      <c r="M13" s="8"/>
    </row>
    <row r="14" spans="1:13">
      <c r="A14" s="3" t="s">
        <v>25</v>
      </c>
      <c r="B14" s="3">
        <f t="shared" si="4"/>
        <v>0</v>
      </c>
      <c r="C14" s="3"/>
      <c r="D14" s="3"/>
      <c r="E14" s="3"/>
      <c r="F14" s="8"/>
      <c r="G14" s="3">
        <f>G13</f>
        <v>0</v>
      </c>
      <c r="H14" s="3">
        <f t="shared" si="0"/>
        <v>0</v>
      </c>
      <c r="I14" s="3"/>
      <c r="J14" s="8"/>
      <c r="K14" s="3"/>
      <c r="L14" s="8">
        <f t="shared" si="2"/>
        <v>0</v>
      </c>
      <c r="M14" s="8"/>
    </row>
    <row r="15" spans="1:13">
      <c r="A15" s="3" t="s">
        <v>26</v>
      </c>
      <c r="B15" s="3">
        <f t="shared" si="4"/>
        <v>0</v>
      </c>
      <c r="C15" s="3"/>
      <c r="D15" s="3"/>
      <c r="E15" s="3"/>
      <c r="F15" s="8"/>
      <c r="G15" s="3">
        <f>G14</f>
        <v>0</v>
      </c>
      <c r="H15" s="3">
        <f>H14</f>
        <v>0</v>
      </c>
      <c r="I15" s="3"/>
      <c r="J15" s="8"/>
      <c r="K15" s="3"/>
      <c r="L15" s="8">
        <f t="shared" si="2"/>
        <v>0</v>
      </c>
      <c r="M15" s="8"/>
    </row>
    <row r="16" spans="1:13">
      <c r="A16" s="3" t="s">
        <v>27</v>
      </c>
      <c r="B16" s="3">
        <f t="shared" si="4"/>
        <v>0</v>
      </c>
      <c r="C16" s="3"/>
      <c r="D16" s="3"/>
      <c r="E16" s="3"/>
      <c r="F16" s="8"/>
      <c r="G16" s="3">
        <f>G15</f>
        <v>0</v>
      </c>
      <c r="H16" s="3">
        <f>H15</f>
        <v>0</v>
      </c>
      <c r="I16" s="3"/>
      <c r="J16" s="8"/>
      <c r="K16" s="3"/>
      <c r="L16" s="8">
        <f t="shared" si="2"/>
        <v>0</v>
      </c>
      <c r="M16" s="8"/>
    </row>
    <row r="17" spans="1:13">
      <c r="A17" s="3" t="s">
        <v>28</v>
      </c>
      <c r="B17" s="3">
        <f t="shared" si="4"/>
        <v>0</v>
      </c>
      <c r="C17" s="3"/>
      <c r="D17" s="3"/>
      <c r="E17" s="3"/>
      <c r="F17" s="8"/>
      <c r="G17" s="3">
        <f>G16</f>
        <v>0</v>
      </c>
      <c r="H17" s="3">
        <f>H16</f>
        <v>0</v>
      </c>
      <c r="I17" s="3"/>
      <c r="J17" s="8"/>
      <c r="K17" s="3"/>
      <c r="L17" s="8">
        <f t="shared" si="2"/>
        <v>0</v>
      </c>
      <c r="M17" s="8"/>
    </row>
    <row r="18" spans="1:13">
      <c r="A18" s="36" t="s">
        <v>29</v>
      </c>
      <c r="B18" s="3">
        <v>19348.919999999998</v>
      </c>
      <c r="C18" s="3">
        <f t="shared" ref="C18:K18" si="5">SUM(C6:C14)</f>
        <v>0</v>
      </c>
      <c r="D18" s="3">
        <f>SUM(D6:D17)</f>
        <v>3676.12</v>
      </c>
      <c r="E18" s="3">
        <f t="shared" si="5"/>
        <v>0</v>
      </c>
      <c r="F18" s="3">
        <v>9178.83</v>
      </c>
      <c r="G18" s="3">
        <f t="shared" si="5"/>
        <v>0</v>
      </c>
      <c r="H18" s="3">
        <v>1789.2</v>
      </c>
      <c r="I18" s="3">
        <v>33993.07</v>
      </c>
      <c r="J18" s="3">
        <f>SUM(J6:J17)</f>
        <v>25282</v>
      </c>
      <c r="K18" s="3">
        <f t="shared" si="5"/>
        <v>0</v>
      </c>
      <c r="L18" s="3">
        <f>SUM(L6:L17)</f>
        <v>25282</v>
      </c>
      <c r="M18" s="3">
        <v>8711.07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37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O28" sqref="O2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5" t="s">
        <v>39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836.6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>
        <v>6333.06</v>
      </c>
      <c r="C6" s="13"/>
      <c r="D6" s="13">
        <v>1183.7</v>
      </c>
      <c r="E6" s="13"/>
      <c r="F6" s="19">
        <v>3014.45</v>
      </c>
      <c r="G6" s="13">
        <v>167.32</v>
      </c>
      <c r="H6" s="13">
        <v>585.62</v>
      </c>
      <c r="I6" s="13">
        <v>11284.15</v>
      </c>
      <c r="J6" s="19">
        <v>5370</v>
      </c>
      <c r="K6" s="13"/>
      <c r="L6" s="19">
        <f>SUM(J6:K6)</f>
        <v>5370</v>
      </c>
      <c r="M6" s="19">
        <f>I6-L6</f>
        <v>5914.15</v>
      </c>
    </row>
    <row r="7" spans="1:13">
      <c r="A7" s="13" t="s">
        <v>18</v>
      </c>
      <c r="B7" s="13">
        <v>6333.06</v>
      </c>
      <c r="C7" s="13"/>
      <c r="D7" s="13">
        <v>1037.4000000000001</v>
      </c>
      <c r="E7" s="13"/>
      <c r="F7" s="13">
        <v>2709.62</v>
      </c>
      <c r="G7" s="23">
        <v>167.32</v>
      </c>
      <c r="H7" s="23">
        <v>585.62</v>
      </c>
      <c r="I7" s="13">
        <f>SUM(B7:H7)</f>
        <v>10833.020000000002</v>
      </c>
      <c r="J7" s="19">
        <v>10805.49</v>
      </c>
      <c r="K7" s="13"/>
      <c r="L7" s="19">
        <f t="shared" ref="L7:L17" si="0">SUM(J7:K7)</f>
        <v>10805.49</v>
      </c>
      <c r="M7" s="19">
        <f t="shared" ref="M7:M18" si="1">I7-L7</f>
        <v>27.530000000002474</v>
      </c>
    </row>
    <row r="8" spans="1:13">
      <c r="A8" s="13" t="s">
        <v>19</v>
      </c>
      <c r="B8" s="13">
        <v>6333.06</v>
      </c>
      <c r="C8" s="13"/>
      <c r="D8" s="13">
        <v>1356.6</v>
      </c>
      <c r="E8" s="13"/>
      <c r="F8" s="13">
        <v>2946.77</v>
      </c>
      <c r="G8" s="23">
        <v>167.32</v>
      </c>
      <c r="H8" s="23">
        <v>585.62</v>
      </c>
      <c r="I8" s="13">
        <f t="shared" ref="I8:I17" si="2">SUM(B8:H8)</f>
        <v>11389.37</v>
      </c>
      <c r="J8" s="19">
        <v>10601.65</v>
      </c>
      <c r="K8" s="13"/>
      <c r="L8" s="19">
        <f t="shared" si="0"/>
        <v>10601.65</v>
      </c>
      <c r="M8" s="19">
        <f t="shared" si="1"/>
        <v>787.72000000000116</v>
      </c>
    </row>
    <row r="9" spans="1:13">
      <c r="A9" s="13" t="s">
        <v>20</v>
      </c>
      <c r="B9" s="13"/>
      <c r="C9" s="13"/>
      <c r="D9" s="13"/>
      <c r="E9" s="13"/>
      <c r="F9" s="13"/>
      <c r="G9" s="23"/>
      <c r="H9" s="23"/>
      <c r="I9" s="13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23">
        <f t="shared" ref="G10:H17" si="3">G9</f>
        <v>0</v>
      </c>
      <c r="H10" s="23">
        <f t="shared" si="3"/>
        <v>0</v>
      </c>
      <c r="I10" s="13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23">
        <f t="shared" si="3"/>
        <v>0</v>
      </c>
      <c r="H11" s="23">
        <f t="shared" si="3"/>
        <v>0</v>
      </c>
      <c r="I11" s="13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23">
        <f t="shared" si="3"/>
        <v>0</v>
      </c>
      <c r="H12" s="23">
        <f t="shared" si="3"/>
        <v>0</v>
      </c>
      <c r="I12" s="13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>
        <v>0</v>
      </c>
      <c r="F13" s="19"/>
      <c r="G13" s="23">
        <f t="shared" si="3"/>
        <v>0</v>
      </c>
      <c r="H13" s="23">
        <f t="shared" si="3"/>
        <v>0</v>
      </c>
      <c r="I13" s="13">
        <f t="shared" si="2"/>
        <v>0</v>
      </c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>
        <v>0</v>
      </c>
      <c r="F14" s="19"/>
      <c r="G14" s="23">
        <f t="shared" si="3"/>
        <v>0</v>
      </c>
      <c r="H14" s="23">
        <f t="shared" si="3"/>
        <v>0</v>
      </c>
      <c r="I14" s="13">
        <f t="shared" si="2"/>
        <v>0</v>
      </c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23">
        <f>G14</f>
        <v>0</v>
      </c>
      <c r="H15" s="23">
        <f t="shared" si="3"/>
        <v>0</v>
      </c>
      <c r="I15" s="13">
        <f t="shared" si="2"/>
        <v>0</v>
      </c>
      <c r="J15" s="19"/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23">
        <f>G15</f>
        <v>0</v>
      </c>
      <c r="H16" s="23">
        <f t="shared" si="3"/>
        <v>0</v>
      </c>
      <c r="I16" s="13">
        <f t="shared" si="2"/>
        <v>0</v>
      </c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23">
        <f>G16</f>
        <v>0</v>
      </c>
      <c r="H17" s="23">
        <f t="shared" si="3"/>
        <v>0</v>
      </c>
      <c r="I17" s="13">
        <f t="shared" si="2"/>
        <v>0</v>
      </c>
      <c r="J17" s="19"/>
      <c r="K17" s="13"/>
      <c r="L17" s="19">
        <f t="shared" si="0"/>
        <v>0</v>
      </c>
      <c r="M17" s="19">
        <f t="shared" si="1"/>
        <v>0</v>
      </c>
    </row>
    <row r="18" spans="1:13">
      <c r="A18" s="13" t="s">
        <v>41</v>
      </c>
      <c r="B18" s="13">
        <v>18999.18</v>
      </c>
      <c r="C18" s="13">
        <f>SUM(C6:C14)</f>
        <v>0</v>
      </c>
      <c r="D18" s="13">
        <v>3577.7</v>
      </c>
      <c r="E18" s="13"/>
      <c r="F18" s="13">
        <f>SUM(F6:F17)</f>
        <v>8670.84</v>
      </c>
      <c r="G18" s="13">
        <v>501.96</v>
      </c>
      <c r="H18" s="13">
        <v>1756.86</v>
      </c>
      <c r="I18" s="13">
        <v>33506.54</v>
      </c>
      <c r="J18" s="13">
        <v>26777.14</v>
      </c>
      <c r="K18" s="13">
        <f>SUM(K6:K14)</f>
        <v>0</v>
      </c>
      <c r="L18" s="13">
        <f>SUM(L6:L17)</f>
        <v>26777.14</v>
      </c>
      <c r="M18" s="19">
        <f t="shared" si="1"/>
        <v>6729.4000000000015</v>
      </c>
    </row>
    <row r="19" spans="1:13">
      <c r="A19" s="13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105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863.6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106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33</v>
      </c>
      <c r="I5" s="34" t="s">
        <v>107</v>
      </c>
      <c r="J5" s="34" t="s">
        <v>14</v>
      </c>
      <c r="K5" s="34"/>
      <c r="L5" s="34" t="s">
        <v>108</v>
      </c>
      <c r="M5" s="35" t="s">
        <v>93</v>
      </c>
    </row>
    <row r="6" spans="1:13">
      <c r="A6" s="3" t="s">
        <v>17</v>
      </c>
      <c r="B6" s="3">
        <v>6537.45</v>
      </c>
      <c r="C6" s="3"/>
      <c r="D6" s="3">
        <v>715.54</v>
      </c>
      <c r="E6" s="3"/>
      <c r="F6" s="8">
        <v>1822.22</v>
      </c>
      <c r="G6" s="3">
        <v>0</v>
      </c>
      <c r="H6" s="3">
        <v>604.52</v>
      </c>
      <c r="I6" s="3">
        <v>8964.19</v>
      </c>
      <c r="J6" s="8">
        <v>6043</v>
      </c>
      <c r="K6" s="3"/>
      <c r="L6" s="8">
        <f>SUM(J6:K6)</f>
        <v>6043</v>
      </c>
      <c r="M6" s="8">
        <f>I6-L6</f>
        <v>2921.1900000000005</v>
      </c>
    </row>
    <row r="7" spans="1:13">
      <c r="A7" s="3" t="s">
        <v>18</v>
      </c>
      <c r="B7" s="3">
        <v>6537.45</v>
      </c>
      <c r="C7" s="3"/>
      <c r="D7" s="3">
        <v>1194.3399999999999</v>
      </c>
      <c r="E7" s="3"/>
      <c r="F7" s="8">
        <v>3031.54</v>
      </c>
      <c r="G7" s="3">
        <f t="shared" ref="G7:H13" si="0">G6</f>
        <v>0</v>
      </c>
      <c r="H7" s="3">
        <v>604.52</v>
      </c>
      <c r="I7" s="3">
        <f t="shared" ref="I7:I17" si="1">SUM(B7:H7)</f>
        <v>11367.85</v>
      </c>
      <c r="J7" s="8">
        <v>13713.6</v>
      </c>
      <c r="K7" s="3"/>
      <c r="L7" s="8">
        <f t="shared" ref="L7:L17" si="2">SUM(J7:K7)</f>
        <v>13713.6</v>
      </c>
      <c r="M7" s="8">
        <f t="shared" ref="M7:M12" si="3">I7-L7</f>
        <v>-2345.75</v>
      </c>
    </row>
    <row r="8" spans="1:13">
      <c r="A8" s="3" t="s">
        <v>19</v>
      </c>
      <c r="B8" s="3">
        <v>6537.45</v>
      </c>
      <c r="C8" s="3"/>
      <c r="D8" s="3">
        <v>649.04</v>
      </c>
      <c r="E8" s="3"/>
      <c r="F8" s="8">
        <v>1889.96</v>
      </c>
      <c r="G8" s="3">
        <f t="shared" si="0"/>
        <v>0</v>
      </c>
      <c r="H8" s="3">
        <v>604.52</v>
      </c>
      <c r="I8" s="3">
        <f t="shared" si="1"/>
        <v>9680.9700000000012</v>
      </c>
      <c r="J8" s="8">
        <v>6205</v>
      </c>
      <c r="K8" s="3"/>
      <c r="L8" s="8">
        <f t="shared" si="2"/>
        <v>6205</v>
      </c>
      <c r="M8" s="8">
        <f t="shared" si="3"/>
        <v>3475.9700000000012</v>
      </c>
    </row>
    <row r="9" spans="1:13">
      <c r="A9" s="3" t="s">
        <v>20</v>
      </c>
      <c r="B9" s="3"/>
      <c r="C9" s="3"/>
      <c r="D9" s="3"/>
      <c r="E9" s="3"/>
      <c r="F9" s="8"/>
      <c r="G9" s="3">
        <f t="shared" si="0"/>
        <v>0</v>
      </c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>
        <f>B9</f>
        <v>0</v>
      </c>
      <c r="C10" s="3"/>
      <c r="D10" s="3"/>
      <c r="E10" s="3"/>
      <c r="F10" s="8"/>
      <c r="G10" s="3">
        <f t="shared" si="0"/>
        <v>0</v>
      </c>
      <c r="H10" s="3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>
        <f>B10</f>
        <v>0</v>
      </c>
      <c r="C11" s="3"/>
      <c r="D11" s="3"/>
      <c r="E11" s="3">
        <v>0</v>
      </c>
      <c r="F11" s="8"/>
      <c r="G11" s="3">
        <f t="shared" si="0"/>
        <v>0</v>
      </c>
      <c r="H11" s="3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>
        <f>B11</f>
        <v>0</v>
      </c>
      <c r="C12" s="3"/>
      <c r="D12" s="3"/>
      <c r="E12" s="3">
        <v>0</v>
      </c>
      <c r="F12" s="8"/>
      <c r="G12" s="3">
        <f t="shared" si="0"/>
        <v>0</v>
      </c>
      <c r="H12" s="3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C13" s="3"/>
      <c r="D13" s="3"/>
      <c r="E13" s="3"/>
      <c r="F13" s="8"/>
      <c r="G13" s="3">
        <f t="shared" si="0"/>
        <v>0</v>
      </c>
      <c r="H13" s="3">
        <f t="shared" si="0"/>
        <v>0</v>
      </c>
      <c r="I13" s="3">
        <f t="shared" si="1"/>
        <v>0</v>
      </c>
      <c r="J13" s="8"/>
      <c r="K13" s="3"/>
      <c r="L13" s="8">
        <f t="shared" si="2"/>
        <v>0</v>
      </c>
      <c r="M13" s="8"/>
    </row>
    <row r="14" spans="1:13">
      <c r="A14" s="3" t="s">
        <v>25</v>
      </c>
      <c r="B14" s="3">
        <f>B11</f>
        <v>0</v>
      </c>
      <c r="C14" s="3"/>
      <c r="D14" s="3"/>
      <c r="E14" s="3"/>
      <c r="F14" s="8"/>
      <c r="G14" s="3">
        <v>0</v>
      </c>
      <c r="H14" s="3"/>
      <c r="I14" s="3">
        <f t="shared" si="1"/>
        <v>0</v>
      </c>
      <c r="J14" s="8"/>
      <c r="K14" s="3"/>
      <c r="L14" s="8">
        <f t="shared" si="2"/>
        <v>0</v>
      </c>
      <c r="M14" s="8">
        <f>I14-L14</f>
        <v>0</v>
      </c>
    </row>
    <row r="15" spans="1:13">
      <c r="A15" s="3" t="s">
        <v>26</v>
      </c>
      <c r="B15" s="3">
        <f>B12</f>
        <v>0</v>
      </c>
      <c r="C15" s="3"/>
      <c r="D15" s="3"/>
      <c r="E15" s="3"/>
      <c r="F15" s="8"/>
      <c r="G15" s="3">
        <v>0</v>
      </c>
      <c r="H15" s="3"/>
      <c r="I15" s="3">
        <f t="shared" si="1"/>
        <v>0</v>
      </c>
      <c r="J15" s="8"/>
      <c r="K15" s="3"/>
      <c r="L15" s="8">
        <f t="shared" si="2"/>
        <v>0</v>
      </c>
      <c r="M15" s="8">
        <f>I15-L15</f>
        <v>0</v>
      </c>
    </row>
    <row r="16" spans="1:13">
      <c r="A16" s="3" t="s">
        <v>27</v>
      </c>
      <c r="B16" s="3">
        <f>B13</f>
        <v>0</v>
      </c>
      <c r="C16" s="3"/>
      <c r="D16" s="3"/>
      <c r="E16" s="3"/>
      <c r="F16" s="8"/>
      <c r="G16" s="3">
        <v>0</v>
      </c>
      <c r="H16" s="3"/>
      <c r="I16" s="3">
        <f t="shared" si="1"/>
        <v>0</v>
      </c>
      <c r="J16" s="8"/>
      <c r="K16" s="3"/>
      <c r="L16" s="8">
        <f t="shared" si="2"/>
        <v>0</v>
      </c>
      <c r="M16" s="8">
        <f>I16-L16</f>
        <v>0</v>
      </c>
    </row>
    <row r="17" spans="1:13">
      <c r="A17" s="3" t="s">
        <v>28</v>
      </c>
      <c r="B17" s="3">
        <f>B14</f>
        <v>0</v>
      </c>
      <c r="C17" s="3"/>
      <c r="D17" s="3"/>
      <c r="E17" s="3"/>
      <c r="F17" s="8"/>
      <c r="G17" s="3">
        <v>0</v>
      </c>
      <c r="H17" s="3"/>
      <c r="I17" s="3">
        <f t="shared" si="1"/>
        <v>0</v>
      </c>
      <c r="J17" s="8"/>
      <c r="K17" s="3"/>
      <c r="L17" s="8">
        <f t="shared" si="2"/>
        <v>0</v>
      </c>
      <c r="M17" s="8">
        <f>I17-L17</f>
        <v>0</v>
      </c>
    </row>
    <row r="18" spans="1:13">
      <c r="A18" s="36" t="s">
        <v>29</v>
      </c>
      <c r="B18" s="3">
        <v>19612.349999999999</v>
      </c>
      <c r="C18" s="3">
        <f t="shared" ref="C18:K18" si="4">SUM(C6:C14)</f>
        <v>0</v>
      </c>
      <c r="D18" s="3">
        <f>SUM(D6:D17)</f>
        <v>2558.92</v>
      </c>
      <c r="E18" s="3">
        <f t="shared" si="4"/>
        <v>0</v>
      </c>
      <c r="F18" s="3">
        <v>6743.72</v>
      </c>
      <c r="G18" s="3">
        <f t="shared" si="4"/>
        <v>0</v>
      </c>
      <c r="H18" s="3">
        <v>1813.56</v>
      </c>
      <c r="I18" s="3">
        <v>30013.01</v>
      </c>
      <c r="J18" s="3">
        <v>25961.599999999999</v>
      </c>
      <c r="K18" s="3">
        <f t="shared" si="4"/>
        <v>0</v>
      </c>
      <c r="L18" s="3">
        <f>SUM(L6:L17)</f>
        <v>25961.599999999999</v>
      </c>
      <c r="M18" s="3">
        <v>4051.41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cols>
    <col min="9" max="10" width="10" bestFit="1" customWidth="1"/>
    <col min="12" max="12" width="9.5703125" bestFit="1" customWidth="1"/>
  </cols>
  <sheetData>
    <row r="1" spans="1:13">
      <c r="A1" s="53" t="s">
        <v>207</v>
      </c>
      <c r="B1" s="53"/>
      <c r="C1" s="53"/>
      <c r="D1" s="53"/>
      <c r="E1" s="53"/>
      <c r="F1" s="53" t="s">
        <v>109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1139.29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8624.42</v>
      </c>
      <c r="C6" s="3"/>
      <c r="D6" s="3">
        <v>1064</v>
      </c>
      <c r="E6" s="3"/>
      <c r="F6" s="8">
        <v>2709.62</v>
      </c>
      <c r="G6" s="3">
        <v>0</v>
      </c>
      <c r="H6" s="3">
        <v>797.5</v>
      </c>
      <c r="I6" s="3">
        <v>13195.54</v>
      </c>
      <c r="J6" s="8">
        <v>6951.95</v>
      </c>
      <c r="K6" s="3"/>
      <c r="L6" s="8">
        <f>SUM(J6:K6)</f>
        <v>6951.95</v>
      </c>
      <c r="M6" s="8">
        <f>I6-L6</f>
        <v>6243.5900000000011</v>
      </c>
    </row>
    <row r="7" spans="1:13">
      <c r="A7" s="3" t="s">
        <v>18</v>
      </c>
      <c r="B7" s="3">
        <v>8624.42</v>
      </c>
      <c r="C7" s="3"/>
      <c r="D7" s="3">
        <v>1339.9</v>
      </c>
      <c r="E7" s="3"/>
      <c r="F7" s="3">
        <v>3691.85</v>
      </c>
      <c r="G7" s="9">
        <f t="shared" ref="G7:G13" si="0">G6</f>
        <v>0</v>
      </c>
      <c r="H7" s="9">
        <v>797.5</v>
      </c>
      <c r="I7" s="3">
        <f t="shared" ref="I7:I12" si="1">SUM(B7:H7)</f>
        <v>14453.67</v>
      </c>
      <c r="J7" s="8">
        <v>14580.43</v>
      </c>
      <c r="K7" s="3"/>
      <c r="L7" s="8">
        <f t="shared" ref="L7:L17" si="2">SUM(J7:K7)</f>
        <v>14580.43</v>
      </c>
      <c r="M7" s="8">
        <f t="shared" ref="M7:M17" si="3">I7-L7</f>
        <v>-126.76000000000022</v>
      </c>
    </row>
    <row r="8" spans="1:13">
      <c r="A8" s="3" t="s">
        <v>19</v>
      </c>
      <c r="B8" s="3">
        <v>8624.42</v>
      </c>
      <c r="C8" s="3"/>
      <c r="D8" s="3">
        <v>1255.52</v>
      </c>
      <c r="E8" s="3"/>
      <c r="F8" s="3">
        <v>3197.35</v>
      </c>
      <c r="G8" s="9">
        <f t="shared" si="0"/>
        <v>0</v>
      </c>
      <c r="H8" s="9">
        <v>797.5</v>
      </c>
      <c r="I8" s="3">
        <f t="shared" si="1"/>
        <v>13874.79</v>
      </c>
      <c r="J8" s="8">
        <v>11953.27</v>
      </c>
      <c r="K8" s="3"/>
      <c r="L8" s="8">
        <f t="shared" si="2"/>
        <v>11953.27</v>
      </c>
      <c r="M8" s="8">
        <f t="shared" si="3"/>
        <v>1921.5200000000004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9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9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9"/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3"/>
      <c r="G13" s="9">
        <f t="shared" si="0"/>
        <v>0</v>
      </c>
      <c r="I13" s="9"/>
      <c r="J13" s="3"/>
      <c r="K13" s="3"/>
      <c r="L13" s="3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3"/>
      <c r="G14" s="3">
        <v>0</v>
      </c>
      <c r="H14" s="3"/>
      <c r="I14" s="3"/>
      <c r="J14" s="3"/>
      <c r="K14" s="3"/>
      <c r="L14" s="3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3"/>
      <c r="G15" s="3">
        <v>0</v>
      </c>
      <c r="H15" s="3"/>
      <c r="I15" s="3"/>
      <c r="J15" s="3"/>
      <c r="K15" s="3"/>
      <c r="L15" s="3">
        <f t="shared" si="2"/>
        <v>0</v>
      </c>
      <c r="M15" s="8">
        <f t="shared" si="3"/>
        <v>0</v>
      </c>
    </row>
    <row r="16" spans="1:13">
      <c r="A16" s="3" t="s">
        <v>27</v>
      </c>
      <c r="B16" s="3"/>
      <c r="C16" s="3"/>
      <c r="D16" s="3"/>
      <c r="E16" s="3"/>
      <c r="F16" s="3"/>
      <c r="G16" s="3">
        <v>0</v>
      </c>
      <c r="H16" s="3"/>
      <c r="I16" s="3"/>
      <c r="J16" s="3"/>
      <c r="K16" s="3"/>
      <c r="L16" s="3">
        <f t="shared" si="2"/>
        <v>0</v>
      </c>
      <c r="M16" s="8">
        <f t="shared" si="3"/>
        <v>0</v>
      </c>
    </row>
    <row r="17" spans="1:13">
      <c r="A17" s="3" t="s">
        <v>28</v>
      </c>
      <c r="B17" s="3"/>
      <c r="C17" s="3"/>
      <c r="D17" s="3"/>
      <c r="E17" s="3"/>
      <c r="F17" s="3"/>
      <c r="G17" s="3">
        <v>0</v>
      </c>
      <c r="H17" s="3"/>
      <c r="I17" s="3"/>
      <c r="J17" s="3"/>
      <c r="K17" s="3"/>
      <c r="L17" s="3">
        <f t="shared" si="2"/>
        <v>0</v>
      </c>
      <c r="M17" s="8">
        <f t="shared" si="3"/>
        <v>0</v>
      </c>
    </row>
    <row r="18" spans="1:13">
      <c r="A18" s="10" t="s">
        <v>29</v>
      </c>
      <c r="B18" s="28">
        <v>25873.26</v>
      </c>
      <c r="C18" s="28">
        <f>SUM(C6:C14)</f>
        <v>0</v>
      </c>
      <c r="D18" s="28">
        <v>3659.42</v>
      </c>
      <c r="E18" s="28">
        <f>SUM(E6:E14)</f>
        <v>0</v>
      </c>
      <c r="F18" s="28">
        <f>SUM(F6:F17)</f>
        <v>9598.82</v>
      </c>
      <c r="G18" s="28">
        <f>SUM(G6:G14)</f>
        <v>0</v>
      </c>
      <c r="H18" s="28">
        <v>2392.5</v>
      </c>
      <c r="I18" s="28">
        <v>41524</v>
      </c>
      <c r="J18" s="28">
        <v>33485.65</v>
      </c>
      <c r="K18" s="28">
        <f>SUM(K6:K14)</f>
        <v>0</v>
      </c>
      <c r="L18" s="28">
        <f>SUM(L6:L17)</f>
        <v>33485.65</v>
      </c>
      <c r="M18" s="28">
        <f>SUM(M6:M17)</f>
        <v>8038.3500000000013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53" t="s">
        <v>207</v>
      </c>
      <c r="B1" s="53"/>
      <c r="C1" s="53"/>
      <c r="D1" s="53"/>
      <c r="E1" s="53"/>
      <c r="F1" s="53" t="s">
        <v>110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925.16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43</v>
      </c>
      <c r="M5" s="7" t="s">
        <v>16</v>
      </c>
    </row>
    <row r="6" spans="1:13">
      <c r="A6" s="3" t="s">
        <v>17</v>
      </c>
      <c r="B6" s="3">
        <v>7003.46</v>
      </c>
      <c r="C6" s="3"/>
      <c r="D6" s="3">
        <v>1066.6600000000001</v>
      </c>
      <c r="E6" s="3"/>
      <c r="F6" s="8">
        <v>2716.4</v>
      </c>
      <c r="G6" s="3">
        <v>0</v>
      </c>
      <c r="H6" s="3">
        <v>647.61</v>
      </c>
      <c r="I6" s="3">
        <v>11434.61</v>
      </c>
      <c r="J6" s="8">
        <v>13053</v>
      </c>
      <c r="K6" s="3"/>
      <c r="L6" s="8">
        <f>SUM(J6:K6)</f>
        <v>13053</v>
      </c>
      <c r="M6" s="8">
        <f>I6-L6</f>
        <v>-1618.3899999999994</v>
      </c>
    </row>
    <row r="7" spans="1:13">
      <c r="A7" s="3" t="s">
        <v>18</v>
      </c>
      <c r="B7" s="3">
        <v>7003.46</v>
      </c>
      <c r="C7" s="3"/>
      <c r="D7" s="3">
        <v>1441.72</v>
      </c>
      <c r="E7" s="3"/>
      <c r="F7" s="3">
        <v>3488.64</v>
      </c>
      <c r="G7" s="9">
        <f t="shared" ref="G7:H14" si="0">G6</f>
        <v>0</v>
      </c>
      <c r="H7" s="9">
        <v>647.61</v>
      </c>
      <c r="I7" s="3">
        <f t="shared" ref="I7:I17" si="1">SUM(B7:H7)</f>
        <v>12581.43</v>
      </c>
      <c r="J7" s="8">
        <v>9356.2800000000007</v>
      </c>
      <c r="K7" s="3"/>
      <c r="L7" s="8">
        <f t="shared" ref="L7:L17" si="2">SUM(J7:K7)</f>
        <v>9356.2800000000007</v>
      </c>
      <c r="M7" s="8">
        <f t="shared" ref="M7:M17" si="3">I7-L7</f>
        <v>3225.1499999999996</v>
      </c>
    </row>
    <row r="8" spans="1:13">
      <c r="A8" s="3" t="s">
        <v>19</v>
      </c>
      <c r="B8" s="3">
        <v>7003.46</v>
      </c>
      <c r="C8" s="3"/>
      <c r="D8" s="3">
        <v>1199.6600000000001</v>
      </c>
      <c r="E8" s="3"/>
      <c r="F8" s="3">
        <v>3055.1</v>
      </c>
      <c r="G8" s="9">
        <f t="shared" si="0"/>
        <v>0</v>
      </c>
      <c r="H8" s="9">
        <v>647.61</v>
      </c>
      <c r="I8" s="3">
        <f t="shared" si="1"/>
        <v>11905.830000000002</v>
      </c>
      <c r="J8" s="8">
        <v>8531.4599999999991</v>
      </c>
      <c r="K8" s="3"/>
      <c r="L8" s="8">
        <f t="shared" si="2"/>
        <v>8531.4599999999991</v>
      </c>
      <c r="M8" s="8">
        <f t="shared" si="3"/>
        <v>3374.3700000000026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9">
        <f t="shared" si="0"/>
        <v>0</v>
      </c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9">
        <f t="shared" si="0"/>
        <v>0</v>
      </c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9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0"/>
        <v>0</v>
      </c>
      <c r="H13" s="9">
        <f t="shared" si="0"/>
        <v>0</v>
      </c>
      <c r="I13" s="3">
        <f t="shared" si="1"/>
        <v>0</v>
      </c>
      <c r="J13" s="8"/>
      <c r="K13" s="3"/>
      <c r="L13" s="8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0"/>
        <v>0</v>
      </c>
      <c r="H14" s="9">
        <f t="shared" si="0"/>
        <v>0</v>
      </c>
      <c r="I14" s="3">
        <f t="shared" si="1"/>
        <v>0</v>
      </c>
      <c r="J14" s="8"/>
      <c r="K14" s="3"/>
      <c r="L14" s="8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 t="shared" ref="G15:H17" si="4">G14</f>
        <v>0</v>
      </c>
      <c r="H15" s="9">
        <f t="shared" si="4"/>
        <v>0</v>
      </c>
      <c r="I15" s="3">
        <f t="shared" si="1"/>
        <v>0</v>
      </c>
      <c r="J15" s="8"/>
      <c r="K15" s="3"/>
      <c r="L15" s="8">
        <f t="shared" si="2"/>
        <v>0</v>
      </c>
      <c r="M15" s="8">
        <f t="shared" si="3"/>
        <v>0</v>
      </c>
    </row>
    <row r="16" spans="1:13">
      <c r="A16" s="3" t="s">
        <v>27</v>
      </c>
      <c r="B16" s="3">
        <f>B10</f>
        <v>0</v>
      </c>
      <c r="C16" s="3"/>
      <c r="D16" s="3"/>
      <c r="E16" s="3"/>
      <c r="F16" s="8"/>
      <c r="G16" s="9">
        <f t="shared" si="4"/>
        <v>0</v>
      </c>
      <c r="H16" s="9">
        <f t="shared" si="4"/>
        <v>0</v>
      </c>
      <c r="I16" s="3">
        <f t="shared" si="1"/>
        <v>0</v>
      </c>
      <c r="J16" s="8"/>
      <c r="K16" s="3"/>
      <c r="L16" s="8">
        <f t="shared" si="2"/>
        <v>0</v>
      </c>
      <c r="M16" s="8">
        <f t="shared" si="3"/>
        <v>0</v>
      </c>
    </row>
    <row r="17" spans="1:13">
      <c r="A17" s="3" t="s">
        <v>28</v>
      </c>
      <c r="B17" s="3">
        <f>B11</f>
        <v>0</v>
      </c>
      <c r="C17" s="3"/>
      <c r="D17" s="3"/>
      <c r="E17" s="3"/>
      <c r="F17" s="8"/>
      <c r="G17" s="9">
        <f t="shared" si="4"/>
        <v>0</v>
      </c>
      <c r="H17" s="9">
        <f t="shared" si="4"/>
        <v>0</v>
      </c>
      <c r="I17" s="3">
        <f t="shared" si="1"/>
        <v>0</v>
      </c>
      <c r="J17" s="8"/>
      <c r="K17" s="3"/>
      <c r="L17" s="8">
        <f t="shared" si="2"/>
        <v>0</v>
      </c>
      <c r="M17" s="8">
        <f t="shared" si="3"/>
        <v>0</v>
      </c>
    </row>
    <row r="18" spans="1:13">
      <c r="A18" s="3" t="s">
        <v>29</v>
      </c>
      <c r="B18" s="3">
        <v>21010.38</v>
      </c>
      <c r="C18" s="3"/>
      <c r="D18" s="3">
        <v>3708.04</v>
      </c>
      <c r="E18" s="3"/>
      <c r="F18" s="8">
        <v>9260.14</v>
      </c>
      <c r="G18" s="9"/>
      <c r="H18" s="9">
        <v>1942.83</v>
      </c>
      <c r="I18" s="3">
        <v>35921.870000000003</v>
      </c>
      <c r="J18" s="8">
        <v>30940.74</v>
      </c>
      <c r="K18" s="3"/>
      <c r="L18" s="8">
        <v>30940.74</v>
      </c>
      <c r="M18" s="8">
        <v>4981.13</v>
      </c>
    </row>
    <row r="19" spans="1:13">
      <c r="A19" s="10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42"/>
      <c r="B20" s="4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6" sqref="M6:M8"/>
    </sheetView>
  </sheetViews>
  <sheetFormatPr defaultRowHeight="15"/>
  <cols>
    <col min="10" max="10" width="10.5703125" bestFit="1" customWidth="1"/>
  </cols>
  <sheetData>
    <row r="1" spans="1:13">
      <c r="A1" s="53" t="s">
        <v>217</v>
      </c>
      <c r="B1" s="53"/>
      <c r="C1" s="53"/>
      <c r="D1" s="53"/>
      <c r="E1" s="53"/>
      <c r="F1" s="53" t="s">
        <v>111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857.55</v>
      </c>
      <c r="E3" s="3"/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43</v>
      </c>
      <c r="M5" s="7" t="s">
        <v>16</v>
      </c>
    </row>
    <row r="6" spans="1:13">
      <c r="A6" s="3" t="s">
        <v>17</v>
      </c>
      <c r="B6" s="3">
        <v>6491.66</v>
      </c>
      <c r="C6" s="3"/>
      <c r="D6" s="3">
        <v>1010.8</v>
      </c>
      <c r="E6" s="3"/>
      <c r="F6" s="8">
        <v>2574.14</v>
      </c>
      <c r="G6" s="3">
        <v>153.91</v>
      </c>
      <c r="H6" s="3">
        <v>600.29</v>
      </c>
      <c r="I6" s="3">
        <v>10830.8</v>
      </c>
      <c r="J6" s="8">
        <v>9641</v>
      </c>
      <c r="K6" s="3"/>
      <c r="L6" s="8">
        <f>SUM(J6:K6)</f>
        <v>9641</v>
      </c>
      <c r="M6" s="8">
        <f>I6-L6</f>
        <v>1189.7999999999993</v>
      </c>
    </row>
    <row r="7" spans="1:13">
      <c r="A7" s="3" t="s">
        <v>18</v>
      </c>
      <c r="B7" s="3">
        <v>6491.66</v>
      </c>
      <c r="C7" s="3"/>
      <c r="D7" s="3">
        <v>1050.7</v>
      </c>
      <c r="E7" s="3"/>
      <c r="F7" s="3">
        <v>2357.37</v>
      </c>
      <c r="G7" s="9">
        <v>153.91</v>
      </c>
      <c r="H7" s="9">
        <v>600.29</v>
      </c>
      <c r="I7" s="3">
        <f t="shared" ref="I7:I17" si="0">SUM(B7:H7)</f>
        <v>10653.93</v>
      </c>
      <c r="J7" s="8">
        <v>10421.969999999999</v>
      </c>
      <c r="K7" s="3"/>
      <c r="L7" s="8">
        <f t="shared" ref="L7:L17" si="1">SUM(J7:K7)</f>
        <v>10421.969999999999</v>
      </c>
      <c r="M7" s="8">
        <f t="shared" ref="M7:M17" si="2">I7-L7</f>
        <v>231.96000000000095</v>
      </c>
    </row>
    <row r="8" spans="1:13">
      <c r="A8" s="3" t="s">
        <v>19</v>
      </c>
      <c r="B8" s="3">
        <v>6491.66</v>
      </c>
      <c r="C8" s="3"/>
      <c r="D8" s="3">
        <v>1263.5</v>
      </c>
      <c r="E8" s="3"/>
      <c r="F8" s="3">
        <v>3048.32</v>
      </c>
      <c r="G8" s="9">
        <v>153.91</v>
      </c>
      <c r="H8" s="9">
        <v>600.29</v>
      </c>
      <c r="I8" s="3">
        <f t="shared" si="0"/>
        <v>11557.68</v>
      </c>
      <c r="J8" s="8">
        <v>10392.59</v>
      </c>
      <c r="K8" s="3"/>
      <c r="L8" s="8">
        <f t="shared" si="1"/>
        <v>10392.59</v>
      </c>
      <c r="M8" s="8">
        <f t="shared" si="2"/>
        <v>1165.0900000000001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ref="G10:H14" si="3">G9</f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3"/>
        <v>0</v>
      </c>
      <c r="H12" s="9">
        <f>H10</f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3"/>
        <v>0</v>
      </c>
      <c r="H13" s="9">
        <f>H12</f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3"/>
        <v>0</v>
      </c>
      <c r="H14" s="9">
        <f>H13</f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>G14</f>
        <v>0</v>
      </c>
      <c r="H15" s="9">
        <f>H14</f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>G15</f>
        <v>0</v>
      </c>
      <c r="H16" s="9">
        <f>H15</f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>G16</f>
        <v>0</v>
      </c>
      <c r="H17" s="9">
        <f>H16</f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 ht="14.25" customHeight="1">
      <c r="A18" s="10" t="s">
        <v>29</v>
      </c>
      <c r="B18" s="3">
        <v>19474.98</v>
      </c>
      <c r="C18" s="3">
        <f t="shared" ref="C18:K18" si="4">SUM(C6:C12)</f>
        <v>0</v>
      </c>
      <c r="D18" s="3">
        <f>SUM(D6:D17)</f>
        <v>3325</v>
      </c>
      <c r="E18" s="3">
        <f t="shared" si="4"/>
        <v>0</v>
      </c>
      <c r="F18" s="3">
        <f>SUM(F6:F17)</f>
        <v>7979.83</v>
      </c>
      <c r="G18" s="3">
        <f t="shared" si="4"/>
        <v>461.73</v>
      </c>
      <c r="H18" s="3">
        <v>1800.87</v>
      </c>
      <c r="I18" s="3">
        <v>33042.410000000003</v>
      </c>
      <c r="J18" s="8">
        <v>30455.56</v>
      </c>
      <c r="K18" s="3">
        <f t="shared" si="4"/>
        <v>0</v>
      </c>
      <c r="L18" s="3">
        <f>SUM(L6:L17)</f>
        <v>30455.56</v>
      </c>
      <c r="M18" s="3">
        <f>SUM(M6:M17)</f>
        <v>2586.8500000000004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cols>
    <col min="10" max="10" width="9.5703125" bestFit="1" customWidth="1"/>
  </cols>
  <sheetData>
    <row r="1" spans="1:13">
      <c r="A1" s="53" t="s">
        <v>206</v>
      </c>
      <c r="B1" s="53"/>
      <c r="C1" s="53"/>
      <c r="D1" s="53"/>
      <c r="E1" s="53"/>
      <c r="F1" s="53" t="s">
        <v>112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868.9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6577.57</v>
      </c>
      <c r="C6" s="3"/>
      <c r="D6" s="3">
        <v>984.2</v>
      </c>
      <c r="E6" s="3"/>
      <c r="F6" s="8">
        <v>2506.4</v>
      </c>
      <c r="G6" s="3">
        <v>173.78</v>
      </c>
      <c r="H6" s="3">
        <v>608.23</v>
      </c>
      <c r="I6" s="3">
        <v>10850.18</v>
      </c>
      <c r="J6" s="44">
        <v>6700.58</v>
      </c>
      <c r="K6" s="3"/>
      <c r="L6" s="8">
        <v>6700.58</v>
      </c>
      <c r="M6" s="8">
        <f>I6-L6</f>
        <v>4149.6000000000004</v>
      </c>
    </row>
    <row r="7" spans="1:13">
      <c r="A7" s="3" t="s">
        <v>18</v>
      </c>
      <c r="B7" s="3">
        <v>6577.57</v>
      </c>
      <c r="C7" s="3"/>
      <c r="D7" s="3">
        <v>1457.68</v>
      </c>
      <c r="E7" s="3"/>
      <c r="F7" s="3">
        <v>3827.33</v>
      </c>
      <c r="G7" s="9">
        <v>173.78</v>
      </c>
      <c r="H7" s="9">
        <v>608.23</v>
      </c>
      <c r="I7" s="3">
        <v>12644.59</v>
      </c>
      <c r="J7" s="8">
        <v>13918.84</v>
      </c>
      <c r="K7" s="3"/>
      <c r="L7" s="8">
        <f t="shared" ref="L7:L17" si="0">SUM(J7:K7)</f>
        <v>13918.84</v>
      </c>
      <c r="M7" s="8">
        <f t="shared" ref="M7:M16" si="1">I7-L7</f>
        <v>-1274.25</v>
      </c>
    </row>
    <row r="8" spans="1:13">
      <c r="A8" s="3" t="s">
        <v>19</v>
      </c>
      <c r="B8" s="3">
        <v>6577.57</v>
      </c>
      <c r="C8" s="3"/>
      <c r="D8" s="3">
        <v>1183.7</v>
      </c>
      <c r="E8" s="3"/>
      <c r="F8" s="3">
        <v>3014.45</v>
      </c>
      <c r="G8" s="9">
        <v>173.78</v>
      </c>
      <c r="H8" s="9">
        <v>608.23</v>
      </c>
      <c r="I8" s="3">
        <v>11557.73</v>
      </c>
      <c r="J8" s="8">
        <v>8449.66</v>
      </c>
      <c r="K8" s="3"/>
      <c r="L8" s="8">
        <f>SUM(J8:K8)</f>
        <v>8449.66</v>
      </c>
      <c r="M8" s="8">
        <f t="shared" si="1"/>
        <v>3108.0699999999997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/>
      <c r="J9" s="8"/>
      <c r="K9" s="3"/>
      <c r="L9" s="8">
        <f t="shared" si="0"/>
        <v>0</v>
      </c>
      <c r="M9" s="8">
        <f t="shared" si="1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ref="G10:H14" si="2">G9</f>
        <v>0</v>
      </c>
      <c r="H10" s="9">
        <f t="shared" si="2"/>
        <v>0</v>
      </c>
      <c r="I10" s="3"/>
      <c r="J10" s="8"/>
      <c r="K10" s="3"/>
      <c r="L10" s="8">
        <f t="shared" si="0"/>
        <v>0</v>
      </c>
      <c r="M10" s="8">
        <f t="shared" si="1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2"/>
        <v>0</v>
      </c>
      <c r="H11" s="9">
        <f t="shared" si="2"/>
        <v>0</v>
      </c>
      <c r="I11" s="3"/>
      <c r="J11" s="8"/>
      <c r="K11" s="3"/>
      <c r="L11" s="8">
        <f t="shared" si="0"/>
        <v>0</v>
      </c>
      <c r="M11" s="8">
        <f t="shared" si="1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2"/>
        <v>0</v>
      </c>
      <c r="H12" s="9">
        <f t="shared" si="2"/>
        <v>0</v>
      </c>
      <c r="I12" s="3"/>
      <c r="J12" s="8"/>
      <c r="K12" s="3"/>
      <c r="L12" s="8">
        <f t="shared" si="0"/>
        <v>0</v>
      </c>
      <c r="M12" s="8">
        <f t="shared" si="1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2"/>
        <v>0</v>
      </c>
      <c r="H13" s="9">
        <f t="shared" si="2"/>
        <v>0</v>
      </c>
      <c r="I13" s="3"/>
      <c r="J13" s="8"/>
      <c r="K13" s="3"/>
      <c r="L13" s="8">
        <f t="shared" si="0"/>
        <v>0</v>
      </c>
      <c r="M13" s="8">
        <f t="shared" si="1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2"/>
        <v>0</v>
      </c>
      <c r="H14" s="9">
        <f t="shared" si="2"/>
        <v>0</v>
      </c>
      <c r="I14" s="3"/>
      <c r="J14" s="8"/>
      <c r="K14" s="3"/>
      <c r="L14" s="8">
        <f t="shared" si="0"/>
        <v>0</v>
      </c>
      <c r="M14" s="8">
        <f t="shared" si="1"/>
        <v>0</v>
      </c>
    </row>
    <row r="15" spans="1:13">
      <c r="A15" s="3" t="s">
        <v>26</v>
      </c>
      <c r="B15" s="3">
        <f>B9</f>
        <v>0</v>
      </c>
      <c r="C15" s="3"/>
      <c r="D15" s="3"/>
      <c r="E15" s="3"/>
      <c r="F15" s="8"/>
      <c r="G15" s="9">
        <f t="shared" ref="G15:H17" si="3">G14</f>
        <v>0</v>
      </c>
      <c r="H15" s="9">
        <f t="shared" si="3"/>
        <v>0</v>
      </c>
      <c r="I15" s="3"/>
      <c r="J15" s="8"/>
      <c r="K15" s="3"/>
      <c r="L15" s="8">
        <f t="shared" si="0"/>
        <v>0</v>
      </c>
      <c r="M15" s="8">
        <f t="shared" si="1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 t="shared" si="3"/>
        <v>0</v>
      </c>
      <c r="H16" s="9">
        <f t="shared" si="3"/>
        <v>0</v>
      </c>
      <c r="I16" s="3"/>
      <c r="J16" s="8"/>
      <c r="K16" s="3"/>
      <c r="L16" s="8">
        <f t="shared" si="0"/>
        <v>0</v>
      </c>
      <c r="M16" s="8">
        <f t="shared" si="1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 t="shared" si="3"/>
        <v>0</v>
      </c>
      <c r="H17" s="9">
        <f t="shared" si="3"/>
        <v>0</v>
      </c>
      <c r="I17" s="3"/>
      <c r="J17" s="8"/>
      <c r="K17" s="3"/>
      <c r="L17" s="8">
        <f t="shared" si="0"/>
        <v>0</v>
      </c>
      <c r="M17" s="8">
        <f>I17-L17</f>
        <v>0</v>
      </c>
    </row>
    <row r="18" spans="1:13">
      <c r="A18" s="10" t="s">
        <v>29</v>
      </c>
      <c r="B18" s="3">
        <v>19732.71</v>
      </c>
      <c r="C18" s="3">
        <f>SUM(C6:C12)</f>
        <v>0</v>
      </c>
      <c r="D18" s="3">
        <v>3625.58</v>
      </c>
      <c r="E18" s="3">
        <f>SUM(E6:E12)</f>
        <v>0</v>
      </c>
      <c r="F18" s="3">
        <v>9348.18</v>
      </c>
      <c r="G18" s="9">
        <v>521.34</v>
      </c>
      <c r="H18" s="3">
        <v>1824.69</v>
      </c>
      <c r="I18" s="3">
        <v>35025.5</v>
      </c>
      <c r="J18" s="8">
        <v>29069.08</v>
      </c>
      <c r="K18" s="3">
        <f>SUM(K6:K12)</f>
        <v>0</v>
      </c>
      <c r="L18" s="3">
        <f>SUM(L6:L17)</f>
        <v>29069.079999999998</v>
      </c>
      <c r="M18" s="8">
        <v>5983.42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M18" sqref="M18"/>
    </sheetView>
  </sheetViews>
  <sheetFormatPr defaultRowHeight="15"/>
  <cols>
    <col min="10" max="10" width="9.5703125" bestFit="1" customWidth="1"/>
  </cols>
  <sheetData>
    <row r="1" spans="1:14">
      <c r="A1" s="53" t="s">
        <v>207</v>
      </c>
      <c r="B1" s="53"/>
      <c r="C1" s="53"/>
      <c r="D1" s="53"/>
      <c r="E1" s="53"/>
      <c r="F1" s="53" t="s">
        <v>113</v>
      </c>
      <c r="G1" s="53"/>
      <c r="H1" s="53"/>
      <c r="I1" s="1"/>
      <c r="J1" s="1"/>
      <c r="K1" s="1"/>
      <c r="L1" s="1"/>
      <c r="M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>
      <c r="A3" s="2" t="s">
        <v>2</v>
      </c>
      <c r="B3" s="2"/>
      <c r="C3" s="2" t="s">
        <v>3</v>
      </c>
      <c r="D3" s="2">
        <v>870.5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33</v>
      </c>
      <c r="I5" s="34" t="s">
        <v>13</v>
      </c>
      <c r="J5" s="34" t="s">
        <v>14</v>
      </c>
      <c r="K5" s="34"/>
      <c r="L5" s="34" t="s">
        <v>34</v>
      </c>
      <c r="M5" s="35" t="s">
        <v>16</v>
      </c>
    </row>
    <row r="6" spans="1:14">
      <c r="A6" s="3" t="s">
        <v>17</v>
      </c>
      <c r="B6" s="3">
        <v>6589.69</v>
      </c>
      <c r="C6" s="3"/>
      <c r="D6" s="3">
        <v>742.14</v>
      </c>
      <c r="E6" s="3"/>
      <c r="F6" s="8">
        <v>1889.96</v>
      </c>
      <c r="G6" s="3">
        <v>0</v>
      </c>
      <c r="H6" s="3">
        <v>609.35</v>
      </c>
      <c r="I6" s="44">
        <v>9831.14</v>
      </c>
      <c r="J6" s="8">
        <v>4776</v>
      </c>
      <c r="K6" s="3"/>
      <c r="L6" s="8">
        <f>SUM(J6:K6)</f>
        <v>4776</v>
      </c>
      <c r="M6" s="44">
        <v>5974.78</v>
      </c>
      <c r="N6" s="8"/>
    </row>
    <row r="7" spans="1:14">
      <c r="A7" s="3" t="s">
        <v>18</v>
      </c>
      <c r="B7" s="3">
        <v>6589.69</v>
      </c>
      <c r="C7" s="3"/>
      <c r="D7" s="3">
        <v>1119.8599999999999</v>
      </c>
      <c r="E7" s="3"/>
      <c r="F7" s="8">
        <v>2431.88</v>
      </c>
      <c r="G7" s="3">
        <f t="shared" ref="G7:G14" si="0">G6</f>
        <v>0</v>
      </c>
      <c r="H7" s="3">
        <v>609.35</v>
      </c>
      <c r="I7" s="3">
        <v>10750.78</v>
      </c>
      <c r="J7" s="8">
        <v>8931.1299999999992</v>
      </c>
      <c r="K7" s="3"/>
      <c r="L7" s="8">
        <f t="shared" ref="L7:L17" si="1">SUM(J7:K7)</f>
        <v>8931.1299999999992</v>
      </c>
      <c r="M7" s="44">
        <v>1819.65</v>
      </c>
      <c r="N7" s="8"/>
    </row>
    <row r="8" spans="1:14">
      <c r="A8" s="3" t="s">
        <v>19</v>
      </c>
      <c r="B8" s="3">
        <v>6589.69</v>
      </c>
      <c r="C8" s="3"/>
      <c r="D8" s="3">
        <v>954.94</v>
      </c>
      <c r="E8" s="3"/>
      <c r="F8" s="3">
        <v>2614.7800000000002</v>
      </c>
      <c r="G8" s="3"/>
      <c r="H8" s="3">
        <v>609.35</v>
      </c>
      <c r="I8" s="3">
        <v>10768.76</v>
      </c>
      <c r="J8" s="8">
        <v>6254.5</v>
      </c>
      <c r="K8" s="3"/>
      <c r="L8" s="8">
        <f t="shared" si="1"/>
        <v>6254.5</v>
      </c>
      <c r="M8" s="8">
        <f t="shared" ref="M8:M17" si="2">I8-L8</f>
        <v>4514.26</v>
      </c>
    </row>
    <row r="9" spans="1:14">
      <c r="A9" s="3" t="s">
        <v>20</v>
      </c>
      <c r="B9" s="3"/>
      <c r="C9" s="3"/>
      <c r="D9" s="3"/>
      <c r="E9" s="3"/>
      <c r="F9" s="8"/>
      <c r="G9" s="3">
        <f t="shared" si="0"/>
        <v>0</v>
      </c>
      <c r="H9" s="3"/>
      <c r="I9" s="3"/>
      <c r="J9" s="8"/>
      <c r="K9" s="3"/>
      <c r="L9" s="8">
        <f t="shared" si="1"/>
        <v>0</v>
      </c>
      <c r="M9" s="8">
        <f t="shared" si="2"/>
        <v>0</v>
      </c>
    </row>
    <row r="10" spans="1:14">
      <c r="A10" s="3" t="s">
        <v>21</v>
      </c>
      <c r="B10" s="3"/>
      <c r="C10" s="3"/>
      <c r="D10" s="3"/>
      <c r="E10" s="3"/>
      <c r="F10" s="8"/>
      <c r="G10" s="3">
        <f t="shared" si="0"/>
        <v>0</v>
      </c>
      <c r="H10" s="3"/>
      <c r="I10" s="3"/>
      <c r="J10" s="8"/>
      <c r="K10" s="3"/>
      <c r="L10" s="8">
        <f t="shared" si="1"/>
        <v>0</v>
      </c>
      <c r="M10" s="8">
        <f t="shared" si="2"/>
        <v>0</v>
      </c>
    </row>
    <row r="11" spans="1:14">
      <c r="A11" s="3" t="s">
        <v>22</v>
      </c>
      <c r="B11" s="3"/>
      <c r="C11" s="3"/>
      <c r="D11" s="3"/>
      <c r="E11" s="3">
        <v>0</v>
      </c>
      <c r="F11" s="8"/>
      <c r="G11" s="3">
        <f t="shared" si="0"/>
        <v>0</v>
      </c>
      <c r="H11" s="3"/>
      <c r="I11" s="3"/>
      <c r="J11" s="8"/>
      <c r="K11" s="3"/>
      <c r="L11" s="8">
        <f t="shared" si="1"/>
        <v>0</v>
      </c>
      <c r="M11" s="8">
        <f t="shared" si="2"/>
        <v>0</v>
      </c>
    </row>
    <row r="12" spans="1:14">
      <c r="A12" s="3" t="s">
        <v>23</v>
      </c>
      <c r="B12" s="3"/>
      <c r="C12" s="3"/>
      <c r="D12" s="3"/>
      <c r="E12" s="3">
        <v>0</v>
      </c>
      <c r="F12" s="8"/>
      <c r="G12" s="3">
        <f t="shared" si="0"/>
        <v>0</v>
      </c>
      <c r="H12" s="3"/>
      <c r="I12" s="3"/>
      <c r="J12" s="8"/>
      <c r="K12" s="3"/>
      <c r="L12" s="8">
        <f t="shared" si="1"/>
        <v>0</v>
      </c>
      <c r="M12" s="8">
        <f t="shared" si="2"/>
        <v>0</v>
      </c>
    </row>
    <row r="13" spans="1:14">
      <c r="A13" s="3" t="s">
        <v>24</v>
      </c>
      <c r="B13" s="3"/>
      <c r="C13" s="3"/>
      <c r="D13" s="3"/>
      <c r="E13" s="3"/>
      <c r="F13" s="8"/>
      <c r="G13" s="3">
        <f t="shared" si="0"/>
        <v>0</v>
      </c>
      <c r="H13" s="3"/>
      <c r="I13" s="3"/>
      <c r="J13" s="8"/>
      <c r="K13" s="3"/>
      <c r="L13" s="8">
        <f t="shared" si="1"/>
        <v>0</v>
      </c>
      <c r="M13" s="8">
        <f t="shared" si="2"/>
        <v>0</v>
      </c>
    </row>
    <row r="14" spans="1:14">
      <c r="A14" s="3" t="s">
        <v>25</v>
      </c>
      <c r="B14" s="3"/>
      <c r="C14" s="3"/>
      <c r="D14" s="3"/>
      <c r="E14" s="3"/>
      <c r="F14" s="8"/>
      <c r="G14" s="3">
        <f t="shared" si="0"/>
        <v>0</v>
      </c>
      <c r="H14" s="3"/>
      <c r="J14" s="8"/>
      <c r="K14" s="3"/>
      <c r="L14" s="8">
        <f t="shared" si="1"/>
        <v>0</v>
      </c>
      <c r="M14" s="8">
        <f t="shared" si="2"/>
        <v>0</v>
      </c>
    </row>
    <row r="15" spans="1:14">
      <c r="A15" s="3" t="s">
        <v>26</v>
      </c>
      <c r="B15" s="3"/>
      <c r="C15" s="3"/>
      <c r="D15" s="3"/>
      <c r="E15" s="3"/>
      <c r="F15" s="8"/>
      <c r="G15" s="3">
        <f>G14</f>
        <v>0</v>
      </c>
      <c r="H15" s="3"/>
      <c r="J15" s="8"/>
      <c r="K15" s="3"/>
      <c r="L15" s="8">
        <f t="shared" si="1"/>
        <v>0</v>
      </c>
      <c r="M15" s="8">
        <f t="shared" si="2"/>
        <v>0</v>
      </c>
    </row>
    <row r="16" spans="1:14">
      <c r="A16" s="3" t="s">
        <v>27</v>
      </c>
      <c r="B16" s="3"/>
      <c r="C16" s="3"/>
      <c r="D16" s="3"/>
      <c r="E16" s="3"/>
      <c r="F16" s="8"/>
      <c r="G16" s="3">
        <f>G15</f>
        <v>0</v>
      </c>
      <c r="H16" s="3"/>
      <c r="I16" s="3"/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/>
      <c r="F17" s="8"/>
      <c r="G17" s="3">
        <f>G16</f>
        <v>0</v>
      </c>
      <c r="H17" s="3"/>
      <c r="I17" s="3"/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6" t="s">
        <v>29</v>
      </c>
      <c r="B18" s="3">
        <v>19769.07</v>
      </c>
      <c r="C18" s="3">
        <f>SUM(C6:C12)</f>
        <v>0</v>
      </c>
      <c r="D18" s="3">
        <f>SUM(D6:D17)</f>
        <v>2816.94</v>
      </c>
      <c r="E18" s="3">
        <f>SUM(E6:E12)</f>
        <v>0</v>
      </c>
      <c r="F18" s="3">
        <f>SUM(F6:F17)</f>
        <v>6936.6200000000008</v>
      </c>
      <c r="G18" s="3">
        <f>SUM(G6:G14)</f>
        <v>0</v>
      </c>
      <c r="H18" s="3">
        <v>1828.05</v>
      </c>
      <c r="I18" s="3">
        <v>31350.68</v>
      </c>
      <c r="J18" s="8">
        <v>19961.63</v>
      </c>
      <c r="K18" s="3">
        <f>SUM(K6:K12)</f>
        <v>0</v>
      </c>
      <c r="L18" s="3">
        <v>19961.63</v>
      </c>
      <c r="M18" s="8">
        <v>12308.69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38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B1:N21"/>
  <sheetViews>
    <sheetView workbookViewId="0">
      <selection activeCell="C6" sqref="C6:C8"/>
    </sheetView>
  </sheetViews>
  <sheetFormatPr defaultRowHeight="15"/>
  <sheetData>
    <row r="1" spans="2:14">
      <c r="B1" s="53" t="s">
        <v>207</v>
      </c>
      <c r="C1" s="53"/>
      <c r="D1" s="53"/>
      <c r="E1" s="53"/>
      <c r="F1" s="53"/>
      <c r="G1" s="53" t="s">
        <v>114</v>
      </c>
      <c r="H1" s="53"/>
      <c r="I1" s="53"/>
      <c r="J1" s="1"/>
      <c r="K1" s="1"/>
      <c r="L1" s="1"/>
      <c r="M1" s="1"/>
      <c r="N1" s="1"/>
    </row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2" t="s">
        <v>2</v>
      </c>
      <c r="C3" s="2"/>
      <c r="D3" s="2" t="s">
        <v>3</v>
      </c>
      <c r="E3" s="2">
        <v>708.7</v>
      </c>
      <c r="F3" s="3" t="s">
        <v>4</v>
      </c>
      <c r="G3" s="2"/>
      <c r="H3" s="53"/>
      <c r="I3" s="53"/>
      <c r="J3" s="1"/>
      <c r="K3" s="1"/>
      <c r="L3" s="1"/>
      <c r="M3" s="1"/>
      <c r="N3" s="1"/>
    </row>
    <row r="4" spans="2:1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60.75">
      <c r="B5" s="4" t="s">
        <v>5</v>
      </c>
      <c r="C5" s="5" t="s">
        <v>6</v>
      </c>
      <c r="D5" s="6" t="s">
        <v>7</v>
      </c>
      <c r="E5" s="6" t="s">
        <v>214</v>
      </c>
      <c r="F5" s="6" t="s">
        <v>9</v>
      </c>
      <c r="G5" s="6" t="s">
        <v>31</v>
      </c>
      <c r="H5" s="6" t="s">
        <v>32</v>
      </c>
      <c r="I5" s="6" t="s">
        <v>12</v>
      </c>
      <c r="J5" s="6" t="s">
        <v>13</v>
      </c>
      <c r="K5" s="6" t="s">
        <v>14</v>
      </c>
      <c r="L5" s="6"/>
      <c r="M5" s="6" t="s">
        <v>34</v>
      </c>
      <c r="N5" s="7" t="s">
        <v>16</v>
      </c>
    </row>
    <row r="6" spans="2:14">
      <c r="B6" s="3" t="s">
        <v>17</v>
      </c>
      <c r="C6" s="3">
        <v>5364.86</v>
      </c>
      <c r="D6" s="3"/>
      <c r="E6" s="3">
        <v>1029.42</v>
      </c>
      <c r="F6" s="3"/>
      <c r="G6" s="8">
        <v>2621.56</v>
      </c>
      <c r="H6" s="3">
        <v>0</v>
      </c>
      <c r="I6" s="3">
        <v>496.09</v>
      </c>
      <c r="J6" s="3">
        <v>9511.93</v>
      </c>
      <c r="K6" s="8">
        <v>5922</v>
      </c>
      <c r="L6" s="3"/>
      <c r="M6" s="8">
        <f>SUM(K6:L6)</f>
        <v>5922</v>
      </c>
      <c r="N6" s="8">
        <f>J6-M6</f>
        <v>3589.9300000000003</v>
      </c>
    </row>
    <row r="7" spans="2:14">
      <c r="B7" s="3" t="s">
        <v>18</v>
      </c>
      <c r="C7" s="3">
        <v>5364.86</v>
      </c>
      <c r="D7" s="3"/>
      <c r="E7" s="3">
        <v>986.62</v>
      </c>
      <c r="F7" s="3"/>
      <c r="G7" s="3">
        <v>1632.55</v>
      </c>
      <c r="H7" s="9">
        <f>H6</f>
        <v>0</v>
      </c>
      <c r="I7" s="3">
        <v>496.09</v>
      </c>
      <c r="J7" s="3">
        <v>8480.1200000000008</v>
      </c>
      <c r="K7" s="8">
        <v>3781</v>
      </c>
      <c r="L7" s="3"/>
      <c r="M7" s="8">
        <f t="shared" ref="M7:M17" si="0">SUM(K7:L7)</f>
        <v>3781</v>
      </c>
      <c r="N7" s="8">
        <f t="shared" ref="N7:N12" si="1">J7-M7</f>
        <v>4699.1200000000008</v>
      </c>
    </row>
    <row r="8" spans="2:14">
      <c r="B8" s="3" t="s">
        <v>19</v>
      </c>
      <c r="C8" s="3">
        <v>5364.86</v>
      </c>
      <c r="D8" s="3"/>
      <c r="E8" s="3">
        <v>1085.04</v>
      </c>
      <c r="F8" s="3"/>
      <c r="G8" s="3">
        <v>2215.12</v>
      </c>
      <c r="H8" s="9">
        <f>H7</f>
        <v>0</v>
      </c>
      <c r="I8" s="3">
        <v>496.09</v>
      </c>
      <c r="J8" s="3">
        <v>9161.11</v>
      </c>
      <c r="K8" s="8">
        <v>5671.88</v>
      </c>
      <c r="L8" s="3"/>
      <c r="M8" s="8">
        <f t="shared" si="0"/>
        <v>5671.88</v>
      </c>
      <c r="N8" s="8">
        <f t="shared" si="1"/>
        <v>3489.2300000000005</v>
      </c>
    </row>
    <row r="9" spans="2:14">
      <c r="B9" s="3" t="s">
        <v>20</v>
      </c>
      <c r="C9" s="3"/>
      <c r="D9" s="3"/>
      <c r="E9" s="3"/>
      <c r="F9" s="3"/>
      <c r="G9" s="3"/>
      <c r="H9" s="9">
        <f>H8</f>
        <v>0</v>
      </c>
      <c r="I9" s="9"/>
      <c r="J9" s="3"/>
      <c r="K9" s="8"/>
      <c r="L9" s="3"/>
      <c r="M9" s="8">
        <f t="shared" si="0"/>
        <v>0</v>
      </c>
      <c r="N9" s="8">
        <f t="shared" si="1"/>
        <v>0</v>
      </c>
    </row>
    <row r="10" spans="2:14">
      <c r="B10" s="3" t="s">
        <v>21</v>
      </c>
      <c r="C10" s="3"/>
      <c r="D10" s="3"/>
      <c r="E10" s="3"/>
      <c r="F10" s="3"/>
      <c r="G10" s="8"/>
      <c r="H10" s="9">
        <f>H9</f>
        <v>0</v>
      </c>
      <c r="I10" s="9"/>
      <c r="J10" s="3"/>
      <c r="K10" s="8"/>
      <c r="L10" s="3"/>
      <c r="M10" s="8">
        <f t="shared" si="0"/>
        <v>0</v>
      </c>
      <c r="N10" s="8">
        <f t="shared" si="1"/>
        <v>0</v>
      </c>
    </row>
    <row r="11" spans="2:14">
      <c r="B11" s="3" t="s">
        <v>22</v>
      </c>
      <c r="C11" s="3"/>
      <c r="D11" s="3"/>
      <c r="E11" s="3"/>
      <c r="F11" s="3"/>
      <c r="G11" s="8"/>
      <c r="H11" s="9">
        <f>H10</f>
        <v>0</v>
      </c>
      <c r="I11" s="9"/>
      <c r="J11" s="3"/>
      <c r="K11" s="8"/>
      <c r="L11" s="3"/>
      <c r="M11" s="8">
        <f t="shared" si="0"/>
        <v>0</v>
      </c>
      <c r="N11" s="8">
        <f t="shared" si="1"/>
        <v>0</v>
      </c>
    </row>
    <row r="12" spans="2:14">
      <c r="B12" s="3" t="s">
        <v>23</v>
      </c>
      <c r="C12" s="3"/>
      <c r="D12" s="3"/>
      <c r="E12" s="3"/>
      <c r="F12" s="3"/>
      <c r="G12" s="8"/>
      <c r="H12">
        <v>0</v>
      </c>
      <c r="I12" s="9"/>
      <c r="J12" s="3"/>
      <c r="K12" s="8"/>
      <c r="L12" s="3"/>
      <c r="M12" s="8">
        <f t="shared" si="0"/>
        <v>0</v>
      </c>
      <c r="N12" s="8">
        <f t="shared" si="1"/>
        <v>0</v>
      </c>
    </row>
    <row r="13" spans="2:14">
      <c r="B13" s="3" t="s">
        <v>24</v>
      </c>
      <c r="C13" s="3"/>
      <c r="D13" s="3"/>
      <c r="E13" s="3"/>
      <c r="F13" s="3"/>
      <c r="G13" s="8"/>
      <c r="H13" s="9">
        <f>H11</f>
        <v>0</v>
      </c>
      <c r="I13" s="9"/>
      <c r="J13" s="3"/>
      <c r="K13" s="8"/>
      <c r="L13" s="3"/>
      <c r="M13" s="8">
        <f t="shared" si="0"/>
        <v>0</v>
      </c>
      <c r="N13" s="8"/>
    </row>
    <row r="14" spans="2:14">
      <c r="B14" s="3" t="s">
        <v>25</v>
      </c>
      <c r="C14" s="3"/>
      <c r="D14" s="3"/>
      <c r="E14" s="3"/>
      <c r="F14" s="3"/>
      <c r="G14" s="8"/>
      <c r="H14" s="9">
        <v>0</v>
      </c>
      <c r="I14" s="9"/>
      <c r="J14" s="3"/>
      <c r="K14" s="8"/>
      <c r="L14" s="3"/>
      <c r="M14" s="8">
        <f t="shared" si="0"/>
        <v>0</v>
      </c>
      <c r="N14" s="8"/>
    </row>
    <row r="15" spans="2:14">
      <c r="B15" s="3" t="s">
        <v>26</v>
      </c>
      <c r="C15" s="3"/>
      <c r="D15" s="3"/>
      <c r="E15" s="3"/>
      <c r="F15" s="3"/>
      <c r="G15" s="8"/>
      <c r="H15" s="9">
        <v>0</v>
      </c>
      <c r="I15" s="9"/>
      <c r="J15" s="3"/>
      <c r="K15" s="8"/>
      <c r="L15" s="3"/>
      <c r="M15" s="8">
        <f t="shared" si="0"/>
        <v>0</v>
      </c>
      <c r="N15" s="8"/>
    </row>
    <row r="16" spans="2:14">
      <c r="B16" s="3" t="s">
        <v>27</v>
      </c>
      <c r="C16" s="3"/>
      <c r="D16" s="3"/>
      <c r="E16" s="3"/>
      <c r="F16" s="3"/>
      <c r="G16" s="8"/>
      <c r="H16" s="9">
        <v>0</v>
      </c>
      <c r="I16" s="9"/>
      <c r="J16" s="3"/>
      <c r="K16" s="8"/>
      <c r="L16" s="3"/>
      <c r="M16" s="8">
        <f t="shared" si="0"/>
        <v>0</v>
      </c>
      <c r="N16" s="8"/>
    </row>
    <row r="17" spans="2:14">
      <c r="B17" s="3" t="s">
        <v>28</v>
      </c>
      <c r="C17" s="3"/>
      <c r="D17" s="3"/>
      <c r="E17" s="3"/>
      <c r="F17" s="3"/>
      <c r="G17" s="8"/>
      <c r="H17" s="9">
        <v>0</v>
      </c>
      <c r="I17" s="9"/>
      <c r="J17" s="3"/>
      <c r="K17" s="8"/>
      <c r="L17" s="3"/>
      <c r="M17" s="8">
        <f t="shared" si="0"/>
        <v>0</v>
      </c>
      <c r="N17" s="8"/>
    </row>
    <row r="18" spans="2:14">
      <c r="B18" s="10" t="s">
        <v>29</v>
      </c>
      <c r="C18" s="3">
        <v>16094.58</v>
      </c>
      <c r="D18" s="3">
        <f t="shared" ref="D18:L18" si="2">SUM(D6:D14)</f>
        <v>0</v>
      </c>
      <c r="E18" s="3">
        <f>SUM(E6:E17)</f>
        <v>3101.08</v>
      </c>
      <c r="F18" s="3">
        <f t="shared" si="2"/>
        <v>0</v>
      </c>
      <c r="G18" s="3">
        <f>SUM(G6:G17)</f>
        <v>6469.23</v>
      </c>
      <c r="H18" s="3">
        <f t="shared" si="2"/>
        <v>0</v>
      </c>
      <c r="I18" s="3">
        <v>1488.27</v>
      </c>
      <c r="J18" s="3">
        <v>27153.16</v>
      </c>
      <c r="K18" s="3">
        <v>15374.88</v>
      </c>
      <c r="L18" s="3">
        <f t="shared" si="2"/>
        <v>0</v>
      </c>
      <c r="M18" s="3">
        <f>SUM(M6:M17)</f>
        <v>15374.880000000001</v>
      </c>
      <c r="N18" s="3">
        <v>11778.28</v>
      </c>
    </row>
    <row r="19" spans="2:1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3">
    <mergeCell ref="B1:F1"/>
    <mergeCell ref="G1:I1"/>
    <mergeCell ref="H3:I3"/>
  </mergeCells>
  <phoneticPr fontId="0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53" t="s">
        <v>207</v>
      </c>
      <c r="B1" s="53"/>
      <c r="C1" s="53"/>
      <c r="D1" s="53"/>
      <c r="E1" s="53"/>
      <c r="F1" s="53" t="s">
        <v>115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880.5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33</v>
      </c>
      <c r="I5" s="34" t="s">
        <v>13</v>
      </c>
      <c r="J5" s="34" t="s">
        <v>14</v>
      </c>
      <c r="K5" s="34"/>
      <c r="L5" s="34" t="s">
        <v>15</v>
      </c>
      <c r="M5" s="35" t="s">
        <v>16</v>
      </c>
    </row>
    <row r="6" spans="1:13">
      <c r="A6" s="3" t="s">
        <v>17</v>
      </c>
      <c r="B6" s="3">
        <v>6665.39</v>
      </c>
      <c r="C6" s="3"/>
      <c r="D6" s="3">
        <v>715.54</v>
      </c>
      <c r="E6" s="3"/>
      <c r="F6" s="8">
        <v>1822.21</v>
      </c>
      <c r="G6" s="3">
        <v>89.4</v>
      </c>
      <c r="H6" s="3">
        <v>616.35</v>
      </c>
      <c r="I6" s="3">
        <v>9908.89</v>
      </c>
      <c r="J6" s="8">
        <v>9404.24</v>
      </c>
      <c r="K6" s="3"/>
      <c r="L6" s="8">
        <f>SUM(J6:K6)</f>
        <v>9404.24</v>
      </c>
      <c r="M6" s="8">
        <f>I6-L6</f>
        <v>504.64999999999964</v>
      </c>
    </row>
    <row r="7" spans="1:13">
      <c r="A7" s="3" t="s">
        <v>18</v>
      </c>
      <c r="B7" s="3">
        <v>6665.39</v>
      </c>
      <c r="C7" s="3"/>
      <c r="D7" s="3">
        <v>649.04</v>
      </c>
      <c r="E7" s="3"/>
      <c r="F7" s="8">
        <v>1415.77</v>
      </c>
      <c r="G7" s="3">
        <v>89.4</v>
      </c>
      <c r="H7" s="3">
        <v>616.35</v>
      </c>
      <c r="I7" s="3">
        <f t="shared" ref="I7:I12" si="0">SUM(B7:H7)</f>
        <v>9435.9500000000007</v>
      </c>
      <c r="J7" s="8">
        <v>7113.41</v>
      </c>
      <c r="K7" s="3"/>
      <c r="L7" s="8">
        <f t="shared" ref="L7:L12" si="1">SUM(J7:K7)</f>
        <v>7113.41</v>
      </c>
      <c r="M7" s="8">
        <f t="shared" ref="M7:M17" si="2">I7-L7</f>
        <v>2322.5400000000009</v>
      </c>
    </row>
    <row r="8" spans="1:13">
      <c r="A8" s="3" t="s">
        <v>19</v>
      </c>
      <c r="B8" s="3">
        <v>6665.39</v>
      </c>
      <c r="C8" s="3"/>
      <c r="D8" s="3">
        <v>396.34</v>
      </c>
      <c r="E8" s="3"/>
      <c r="F8" s="8">
        <v>1178.68</v>
      </c>
      <c r="G8" s="3">
        <v>89.4</v>
      </c>
      <c r="H8" s="3">
        <v>616.35</v>
      </c>
      <c r="I8" s="3">
        <f t="shared" si="0"/>
        <v>8946.16</v>
      </c>
      <c r="J8" s="8">
        <v>9890.33</v>
      </c>
      <c r="K8" s="3"/>
      <c r="L8" s="8">
        <f t="shared" si="1"/>
        <v>9890.33</v>
      </c>
      <c r="M8" s="8">
        <f t="shared" si="2"/>
        <v>-944.17000000000007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3"/>
      <c r="H10" s="3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>
        <v>0</v>
      </c>
      <c r="F11" s="8"/>
      <c r="G11" s="3"/>
      <c r="H11" s="3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>
        <v>0</v>
      </c>
      <c r="F12" s="8"/>
      <c r="G12" s="3"/>
      <c r="H12" s="3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3"/>
      <c r="H13" s="3"/>
      <c r="I13" s="3"/>
      <c r="J13" s="3"/>
      <c r="K13" s="3"/>
      <c r="L13" s="3"/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3"/>
      <c r="H14" s="3"/>
      <c r="I14" s="3"/>
      <c r="J14" s="3"/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/>
      <c r="F15" s="8"/>
      <c r="G15" s="3"/>
      <c r="H15" s="3"/>
      <c r="I15" s="3"/>
      <c r="J15" s="3"/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/>
      <c r="F16" s="8"/>
      <c r="G16" s="3"/>
      <c r="H16" s="3"/>
      <c r="I16" s="3"/>
      <c r="J16" s="3"/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/>
      <c r="F17" s="8"/>
      <c r="G17" s="3"/>
      <c r="H17" s="3"/>
      <c r="I17" s="3"/>
      <c r="J17" s="3"/>
      <c r="M17" s="8">
        <f t="shared" si="2"/>
        <v>0</v>
      </c>
    </row>
    <row r="18" spans="1:13">
      <c r="A18" s="36" t="s">
        <v>29</v>
      </c>
      <c r="B18" s="3">
        <v>19996.169999999998</v>
      </c>
      <c r="C18" s="3">
        <f>SUM(C6:C12)</f>
        <v>0</v>
      </c>
      <c r="D18" s="3">
        <v>1760.92</v>
      </c>
      <c r="E18" s="3">
        <f>SUM(E6:E12)</f>
        <v>0</v>
      </c>
      <c r="F18" s="3">
        <v>4416.66</v>
      </c>
      <c r="G18" s="3">
        <v>268.2</v>
      </c>
      <c r="H18" s="3">
        <v>1849.05</v>
      </c>
      <c r="I18" s="3">
        <v>28291</v>
      </c>
      <c r="J18" s="8">
        <v>26407.98</v>
      </c>
      <c r="K18" s="3">
        <f>SUM(K6:K12)</f>
        <v>0</v>
      </c>
      <c r="L18" s="8">
        <v>26407.98</v>
      </c>
      <c r="M18" s="8">
        <v>1883.02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38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B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116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903.7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102</v>
      </c>
      <c r="M5" s="7" t="s">
        <v>16</v>
      </c>
    </row>
    <row r="6" spans="1:13">
      <c r="A6" s="3" t="s">
        <v>17</v>
      </c>
      <c r="B6" s="3">
        <v>6841.01</v>
      </c>
      <c r="C6" s="3"/>
      <c r="D6" s="3">
        <v>915.04</v>
      </c>
      <c r="E6" s="3">
        <v>0</v>
      </c>
      <c r="F6" s="8">
        <v>2696.07</v>
      </c>
      <c r="G6" s="44">
        <v>136.38</v>
      </c>
      <c r="H6" s="3">
        <v>632.59</v>
      </c>
      <c r="I6" s="3">
        <v>11221.09</v>
      </c>
      <c r="J6" s="8">
        <v>6202.39</v>
      </c>
      <c r="K6" s="3"/>
      <c r="L6" s="8">
        <f>SUM(J6:K6)</f>
        <v>6202.39</v>
      </c>
      <c r="M6" s="8">
        <f>I6-L6</f>
        <v>5018.7</v>
      </c>
    </row>
    <row r="7" spans="1:13">
      <c r="A7" s="3" t="s">
        <v>18</v>
      </c>
      <c r="B7" s="3">
        <v>6841.01</v>
      </c>
      <c r="C7" s="3"/>
      <c r="D7" s="3">
        <v>893.76</v>
      </c>
      <c r="E7" s="3">
        <v>0</v>
      </c>
      <c r="F7" s="3">
        <v>2147.37</v>
      </c>
      <c r="G7" s="3">
        <v>136.38</v>
      </c>
      <c r="H7" s="3">
        <v>632.59</v>
      </c>
      <c r="I7" s="3">
        <f t="shared" ref="I7:I17" si="0">SUM(B7:H7)</f>
        <v>10651.109999999999</v>
      </c>
      <c r="J7" s="8">
        <v>8629.84</v>
      </c>
      <c r="K7" s="3"/>
      <c r="L7" s="8">
        <f t="shared" ref="L7:L17" si="1">SUM(J7:K7)</f>
        <v>8629.84</v>
      </c>
      <c r="M7" s="8">
        <f t="shared" ref="M7:M17" si="2">I7-L7</f>
        <v>2021.2699999999986</v>
      </c>
    </row>
    <row r="8" spans="1:13">
      <c r="A8" s="3" t="s">
        <v>19</v>
      </c>
      <c r="B8" s="3">
        <v>6841.01</v>
      </c>
      <c r="C8" s="3"/>
      <c r="D8" s="3">
        <v>896.42</v>
      </c>
      <c r="E8" s="3">
        <v>0</v>
      </c>
      <c r="F8" s="3">
        <v>2248.98</v>
      </c>
      <c r="G8" s="3">
        <v>136.38</v>
      </c>
      <c r="H8" s="3">
        <v>632.59</v>
      </c>
      <c r="I8" s="3">
        <f t="shared" si="0"/>
        <v>10755.38</v>
      </c>
      <c r="J8" s="8">
        <v>11408.06</v>
      </c>
      <c r="K8" s="3"/>
      <c r="L8" s="8">
        <f t="shared" si="1"/>
        <v>11408.06</v>
      </c>
      <c r="M8" s="8">
        <f t="shared" si="2"/>
        <v>-652.68000000000029</v>
      </c>
    </row>
    <row r="9" spans="1:13">
      <c r="A9" s="3" t="s">
        <v>20</v>
      </c>
      <c r="B9" s="3"/>
      <c r="C9" s="3"/>
      <c r="D9" s="3"/>
      <c r="E9" s="3">
        <v>0</v>
      </c>
      <c r="F9" s="3"/>
      <c r="G9" s="9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>
        <v>0</v>
      </c>
      <c r="F10" s="8"/>
      <c r="G10" s="9">
        <f t="shared" ref="G10:G17" si="3">G9</f>
        <v>0</v>
      </c>
      <c r="H10" s="3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>
        <v>0</v>
      </c>
      <c r="F11" s="8"/>
      <c r="G11" s="9">
        <f t="shared" si="3"/>
        <v>0</v>
      </c>
      <c r="H11" s="3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>
        <v>0</v>
      </c>
      <c r="F12" s="8"/>
      <c r="G12" s="9">
        <f t="shared" si="3"/>
        <v>0</v>
      </c>
      <c r="H12" s="3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>
        <v>0</v>
      </c>
      <c r="F13" s="8"/>
      <c r="G13" s="9">
        <f t="shared" si="3"/>
        <v>0</v>
      </c>
      <c r="H13" s="3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>
        <v>0</v>
      </c>
      <c r="F14" s="8"/>
      <c r="G14" s="9">
        <f t="shared" si="3"/>
        <v>0</v>
      </c>
      <c r="H14" s="3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>
        <v>0</v>
      </c>
      <c r="F15" s="8"/>
      <c r="G15" s="9">
        <f t="shared" si="3"/>
        <v>0</v>
      </c>
      <c r="H15" s="3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>
        <v>0</v>
      </c>
      <c r="F16" s="8"/>
      <c r="G16" s="9">
        <f t="shared" si="3"/>
        <v>0</v>
      </c>
      <c r="H16" s="3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>
        <v>0</v>
      </c>
      <c r="F17" s="8"/>
      <c r="G17" s="9">
        <f t="shared" si="3"/>
        <v>0</v>
      </c>
      <c r="H17" s="3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20523.03</v>
      </c>
      <c r="C18" s="3">
        <f>SUM(C6:C12)</f>
        <v>0</v>
      </c>
      <c r="D18" s="3">
        <v>2705.22</v>
      </c>
      <c r="E18" s="3">
        <f>SUM(E6:E12)</f>
        <v>0</v>
      </c>
      <c r="F18" s="8">
        <v>7092.42</v>
      </c>
      <c r="G18" s="3">
        <v>409.14</v>
      </c>
      <c r="H18" s="3">
        <v>1897.77</v>
      </c>
      <c r="I18" s="3">
        <v>32627.58</v>
      </c>
      <c r="J18" s="3">
        <f>SUM(J6:J17)</f>
        <v>26240.29</v>
      </c>
      <c r="K18" s="3">
        <f>SUM(K6:K12)</f>
        <v>0</v>
      </c>
      <c r="L18" s="3">
        <f>SUM(L6:L17)</f>
        <v>26240.29</v>
      </c>
      <c r="M18" s="3">
        <f>SUM(M6:M17)</f>
        <v>6387.2899999999981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6" sqref="M6:M8"/>
    </sheetView>
  </sheetViews>
  <sheetFormatPr defaultRowHeight="15"/>
  <sheetData>
    <row r="1" spans="1:13">
      <c r="A1" s="53" t="s">
        <v>0</v>
      </c>
      <c r="B1" s="53"/>
      <c r="C1" s="53"/>
      <c r="D1" s="53"/>
      <c r="E1" s="53"/>
      <c r="F1" s="53" t="s">
        <v>118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928.9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7031.77</v>
      </c>
      <c r="C6" s="3"/>
      <c r="D6" s="3">
        <v>832.58</v>
      </c>
      <c r="E6" s="3"/>
      <c r="F6" s="8">
        <v>2120.2800000000002</v>
      </c>
      <c r="G6" s="3">
        <v>138.68</v>
      </c>
      <c r="H6" s="3">
        <v>650.23</v>
      </c>
      <c r="I6" s="3">
        <v>10773.54</v>
      </c>
      <c r="J6" s="8">
        <v>6257</v>
      </c>
      <c r="K6" s="3"/>
      <c r="L6" s="8">
        <f>SUM(J6:K6)</f>
        <v>6257</v>
      </c>
      <c r="M6" s="8">
        <f>I6-L6</f>
        <v>4516.5400000000009</v>
      </c>
    </row>
    <row r="7" spans="1:13">
      <c r="A7" s="3" t="s">
        <v>18</v>
      </c>
      <c r="B7" s="3">
        <v>7031.77</v>
      </c>
      <c r="C7" s="3"/>
      <c r="D7" s="3">
        <v>598.5</v>
      </c>
      <c r="E7" s="3"/>
      <c r="F7" s="3">
        <v>2091.7600000000002</v>
      </c>
      <c r="G7" s="3">
        <v>138.68</v>
      </c>
      <c r="H7" s="3">
        <v>650.23</v>
      </c>
      <c r="I7" s="3">
        <f t="shared" ref="I7:I17" si="0">SUM(B7:H7)</f>
        <v>10510.94</v>
      </c>
      <c r="J7" s="8">
        <v>21603.9</v>
      </c>
      <c r="K7" s="3"/>
      <c r="L7" s="8">
        <f t="shared" ref="L7:L17" si="1">SUM(J7:K7)</f>
        <v>21603.9</v>
      </c>
      <c r="M7" s="8">
        <f t="shared" ref="M7:M17" si="2">I7-L7</f>
        <v>-11092.960000000001</v>
      </c>
    </row>
    <row r="8" spans="1:13">
      <c r="A8" s="3" t="s">
        <v>19</v>
      </c>
      <c r="B8" s="3">
        <v>7031.77</v>
      </c>
      <c r="C8" s="3"/>
      <c r="D8" s="3">
        <v>819.28</v>
      </c>
      <c r="E8" s="3"/>
      <c r="F8" s="3">
        <v>1707.06</v>
      </c>
      <c r="G8" s="3">
        <v>138.68</v>
      </c>
      <c r="H8" s="3">
        <v>650.23</v>
      </c>
      <c r="I8" s="3">
        <f t="shared" si="0"/>
        <v>10347.02</v>
      </c>
      <c r="J8" s="8">
        <v>9767.3799999999992</v>
      </c>
      <c r="K8" s="3"/>
      <c r="L8" s="8">
        <f t="shared" si="1"/>
        <v>9767.3799999999992</v>
      </c>
      <c r="M8" s="8">
        <f t="shared" si="2"/>
        <v>579.64000000000124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9"/>
      <c r="H10" s="9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9"/>
      <c r="H11" s="9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9"/>
      <c r="H12" s="9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21095.31</v>
      </c>
      <c r="C18" s="3">
        <f>SUM(C6:C14)</f>
        <v>0</v>
      </c>
      <c r="D18" s="3">
        <v>2250.36</v>
      </c>
      <c r="E18" s="3">
        <f>SUM(E6:E14)</f>
        <v>0</v>
      </c>
      <c r="F18" s="3">
        <v>5919.1</v>
      </c>
      <c r="G18" s="3">
        <v>416.04</v>
      </c>
      <c r="H18" s="3">
        <v>1950.69</v>
      </c>
      <c r="I18" s="3">
        <v>31631.5</v>
      </c>
      <c r="J18" s="3">
        <v>37628.28</v>
      </c>
      <c r="K18" s="3">
        <f>SUM(K6:K14)</f>
        <v>0</v>
      </c>
      <c r="L18" s="3">
        <v>37628.28</v>
      </c>
      <c r="M18" s="3">
        <f>SUM(M6:M17)</f>
        <v>-5996.7799999999988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42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956.3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43</v>
      </c>
      <c r="M5" s="17" t="s">
        <v>16</v>
      </c>
    </row>
    <row r="6" spans="1:13">
      <c r="A6" s="13" t="s">
        <v>17</v>
      </c>
      <c r="B6" s="13">
        <v>7239.19</v>
      </c>
      <c r="C6" s="13"/>
      <c r="D6" s="13">
        <v>204.82</v>
      </c>
      <c r="E6" s="13"/>
      <c r="F6" s="19">
        <v>410.52</v>
      </c>
      <c r="G6" s="13">
        <v>114.28</v>
      </c>
      <c r="H6" s="13">
        <v>669.41</v>
      </c>
      <c r="I6" s="19">
        <v>8638.2199999999993</v>
      </c>
      <c r="J6" s="19">
        <v>2237.92</v>
      </c>
      <c r="K6" s="13"/>
      <c r="L6" s="19">
        <v>2237.92</v>
      </c>
      <c r="M6" s="19">
        <f>I6-L6</f>
        <v>6400.2999999999993</v>
      </c>
    </row>
    <row r="7" spans="1:13">
      <c r="A7" s="13" t="s">
        <v>18</v>
      </c>
      <c r="B7" s="13">
        <v>7239.19</v>
      </c>
      <c r="C7" s="13"/>
      <c r="D7" s="13">
        <v>705.12</v>
      </c>
      <c r="E7" s="13"/>
      <c r="F7" s="19">
        <v>1910.28</v>
      </c>
      <c r="G7" s="13">
        <v>114.28</v>
      </c>
      <c r="H7" s="13">
        <v>669.41</v>
      </c>
      <c r="I7" s="19">
        <f t="shared" ref="I7:I17" si="0">SUM(B7:H7)</f>
        <v>10638.28</v>
      </c>
      <c r="J7" s="19">
        <v>8435.9500000000007</v>
      </c>
      <c r="K7" s="13"/>
      <c r="L7" s="19">
        <f t="shared" ref="L7:L17" si="1">SUM(J7:K7)</f>
        <v>8435.9500000000007</v>
      </c>
      <c r="M7" s="19">
        <v>-2202.33</v>
      </c>
    </row>
    <row r="8" spans="1:13">
      <c r="A8" s="13" t="s">
        <v>19</v>
      </c>
      <c r="B8" s="13">
        <v>7239.19</v>
      </c>
      <c r="C8" s="13"/>
      <c r="D8" s="13">
        <v>630.41999999999996</v>
      </c>
      <c r="E8" s="13"/>
      <c r="F8" s="19">
        <v>1605.45</v>
      </c>
      <c r="G8" s="13">
        <v>114.28</v>
      </c>
      <c r="H8" s="13">
        <v>669.41</v>
      </c>
      <c r="I8" s="19">
        <f t="shared" si="0"/>
        <v>10258.75</v>
      </c>
      <c r="J8" s="19">
        <v>9880.14</v>
      </c>
      <c r="K8" s="13"/>
      <c r="L8" s="19">
        <f t="shared" si="1"/>
        <v>9880.14</v>
      </c>
      <c r="M8" s="19">
        <f t="shared" ref="M8:M17" si="2">I8-L8</f>
        <v>378.61000000000058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9">
        <f t="shared" si="0"/>
        <v>0</v>
      </c>
      <c r="J10" s="19"/>
      <c r="K10" s="13"/>
      <c r="L10" s="19">
        <f t="shared" si="1"/>
        <v>0</v>
      </c>
      <c r="M10" s="19"/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9">
        <f t="shared" si="0"/>
        <v>0</v>
      </c>
      <c r="J13" s="19"/>
      <c r="K13" s="13"/>
      <c r="L13" s="19">
        <f t="shared" si="1"/>
        <v>0</v>
      </c>
      <c r="M13" s="19"/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 t="shared" ref="G15:H17" si="5">G14</f>
        <v>0</v>
      </c>
      <c r="H15" s="13">
        <f t="shared" si="5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 t="shared" si="5"/>
        <v>0</v>
      </c>
      <c r="H16" s="13">
        <f t="shared" si="5"/>
        <v>0</v>
      </c>
      <c r="I16" s="19"/>
      <c r="J16" s="19"/>
      <c r="K16" s="13"/>
      <c r="L16" s="19">
        <f t="shared" si="1"/>
        <v>0</v>
      </c>
      <c r="M16" s="19"/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 t="shared" si="5"/>
        <v>0</v>
      </c>
      <c r="H17" s="13">
        <f t="shared" si="5"/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21717.57</v>
      </c>
      <c r="C18" s="13">
        <f>SUM(C6:C14)</f>
        <v>0</v>
      </c>
      <c r="D18" s="13">
        <f>SUM(D6:D17)</f>
        <v>1540.3600000000001</v>
      </c>
      <c r="E18" s="13">
        <f>SUM(E6:E14)</f>
        <v>0</v>
      </c>
      <c r="F18" s="13">
        <f>SUM(F6:F17)</f>
        <v>3926.25</v>
      </c>
      <c r="G18" s="13">
        <v>342.84</v>
      </c>
      <c r="H18" s="13">
        <v>2008.23</v>
      </c>
      <c r="I18" s="13">
        <v>29535.25</v>
      </c>
      <c r="J18" s="13">
        <f>SUM(J6:J17)</f>
        <v>20554.010000000002</v>
      </c>
      <c r="K18" s="13">
        <f>SUM(K6:K14)</f>
        <v>0</v>
      </c>
      <c r="L18" s="13">
        <f>SUM(L6:L17)</f>
        <v>20554.010000000002</v>
      </c>
      <c r="M18" s="19">
        <v>4576.58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117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601.4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4552.6000000000004</v>
      </c>
      <c r="C6" s="3"/>
      <c r="D6" s="3">
        <v>760.76</v>
      </c>
      <c r="E6" s="3"/>
      <c r="F6" s="8">
        <v>1571.58</v>
      </c>
      <c r="G6" s="3">
        <v>0</v>
      </c>
      <c r="H6" s="3">
        <v>420.98</v>
      </c>
      <c r="I6" s="3">
        <v>7304.92</v>
      </c>
      <c r="J6" s="8">
        <v>3661</v>
      </c>
      <c r="K6" s="3"/>
      <c r="L6" s="8">
        <f>SUM(J6:K6)</f>
        <v>3661</v>
      </c>
      <c r="M6" s="8">
        <f>I6-L6</f>
        <v>3643.92</v>
      </c>
    </row>
    <row r="7" spans="1:13">
      <c r="A7" s="3" t="s">
        <v>18</v>
      </c>
      <c r="B7" s="3">
        <v>4552.6000000000004</v>
      </c>
      <c r="C7" s="3"/>
      <c r="D7" s="3">
        <v>880.46</v>
      </c>
      <c r="E7" s="3"/>
      <c r="F7" s="3">
        <v>1876.41</v>
      </c>
      <c r="G7" s="9">
        <f t="shared" ref="G7:G13" si="0">G6</f>
        <v>0</v>
      </c>
      <c r="H7" s="3">
        <v>420.98</v>
      </c>
      <c r="I7" s="3">
        <f t="shared" ref="I7:I17" si="1">SUM(B7:H7)</f>
        <v>7730.4500000000007</v>
      </c>
      <c r="J7" s="8">
        <v>3592</v>
      </c>
      <c r="K7" s="3"/>
      <c r="L7" s="8">
        <f t="shared" ref="L7:L17" si="2">SUM(J7:K7)</f>
        <v>3592</v>
      </c>
      <c r="M7" s="8">
        <f t="shared" ref="M7:M17" si="3">I7-L7</f>
        <v>4138.4500000000007</v>
      </c>
    </row>
    <row r="8" spans="1:13">
      <c r="A8" s="3" t="s">
        <v>19</v>
      </c>
      <c r="B8" s="3">
        <v>4552.6000000000004</v>
      </c>
      <c r="C8" s="3"/>
      <c r="D8" s="3">
        <v>1135.82</v>
      </c>
      <c r="E8" s="3"/>
      <c r="F8" s="3">
        <v>3258.31</v>
      </c>
      <c r="G8" s="9">
        <f t="shared" si="0"/>
        <v>0</v>
      </c>
      <c r="H8" s="3">
        <v>420.98</v>
      </c>
      <c r="I8" s="3">
        <f t="shared" si="1"/>
        <v>9367.7099999999991</v>
      </c>
      <c r="J8" s="8">
        <v>6881.85</v>
      </c>
      <c r="K8" s="3"/>
      <c r="L8" s="8">
        <f t="shared" si="2"/>
        <v>6881.85</v>
      </c>
      <c r="M8" s="8">
        <f t="shared" si="3"/>
        <v>2485.8599999999988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9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9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9"/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0"/>
        <v>0</v>
      </c>
      <c r="H13" s="9"/>
      <c r="I13" s="3">
        <f t="shared" si="1"/>
        <v>0</v>
      </c>
      <c r="J13" s="8"/>
      <c r="K13" s="3"/>
      <c r="L13" s="8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>G13</f>
        <v>0</v>
      </c>
      <c r="H14" s="9"/>
      <c r="I14" s="3">
        <f t="shared" si="1"/>
        <v>0</v>
      </c>
      <c r="J14" s="8"/>
      <c r="K14" s="3"/>
      <c r="L14" s="8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>G14</f>
        <v>0</v>
      </c>
      <c r="H15" s="9"/>
      <c r="I15" s="3">
        <f t="shared" si="1"/>
        <v>0</v>
      </c>
      <c r="J15" s="8"/>
      <c r="K15" s="3"/>
      <c r="L15" s="8">
        <f t="shared" si="2"/>
        <v>0</v>
      </c>
      <c r="M15" s="8">
        <f t="shared" si="3"/>
        <v>0</v>
      </c>
    </row>
    <row r="16" spans="1:13">
      <c r="A16" s="3" t="s">
        <v>27</v>
      </c>
      <c r="B16" s="3"/>
      <c r="C16" s="3"/>
      <c r="D16" s="3"/>
      <c r="E16" s="3"/>
      <c r="F16" s="8"/>
      <c r="G16">
        <v>0</v>
      </c>
      <c r="H16" s="9"/>
      <c r="I16" s="3">
        <f t="shared" si="1"/>
        <v>0</v>
      </c>
      <c r="J16" s="8"/>
      <c r="K16" s="3"/>
      <c r="L16" s="8">
        <f t="shared" si="2"/>
        <v>0</v>
      </c>
      <c r="M16" s="8">
        <f t="shared" si="3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>G15</f>
        <v>0</v>
      </c>
      <c r="H17" s="9"/>
      <c r="I17" s="3">
        <f t="shared" si="1"/>
        <v>0</v>
      </c>
      <c r="J17" s="8"/>
      <c r="K17" s="3"/>
      <c r="L17" s="8">
        <f t="shared" si="2"/>
        <v>0</v>
      </c>
      <c r="M17" s="8">
        <f t="shared" si="3"/>
        <v>0</v>
      </c>
    </row>
    <row r="18" spans="1:13">
      <c r="A18" s="10" t="s">
        <v>29</v>
      </c>
      <c r="B18" s="3">
        <v>13657.8</v>
      </c>
      <c r="C18" s="3">
        <f t="shared" ref="C18:K18" si="4">SUM(C6:C12)</f>
        <v>0</v>
      </c>
      <c r="D18" s="3">
        <v>2777.04</v>
      </c>
      <c r="E18" s="3">
        <f t="shared" si="4"/>
        <v>0</v>
      </c>
      <c r="F18" s="8">
        <v>6706.3</v>
      </c>
      <c r="G18" s="3">
        <f t="shared" si="4"/>
        <v>0</v>
      </c>
      <c r="H18" s="3">
        <v>1262.94</v>
      </c>
      <c r="I18" s="3">
        <v>24403.08</v>
      </c>
      <c r="J18" s="8">
        <v>14134.85</v>
      </c>
      <c r="K18" s="3">
        <f t="shared" si="4"/>
        <v>0</v>
      </c>
      <c r="L18" s="3">
        <f>SUM(L6:L17)</f>
        <v>14134.85</v>
      </c>
      <c r="M18" s="3">
        <f>SUM(M6:M17)</f>
        <v>10268.23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119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361.1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99</v>
      </c>
      <c r="M5" s="7" t="s">
        <v>16</v>
      </c>
    </row>
    <row r="6" spans="1:13">
      <c r="A6" s="3" t="s">
        <v>17</v>
      </c>
      <c r="B6" s="3">
        <v>2733.53</v>
      </c>
      <c r="C6" s="3"/>
      <c r="D6" s="3">
        <v>85.12</v>
      </c>
      <c r="E6" s="3"/>
      <c r="F6" s="8">
        <v>216.77</v>
      </c>
      <c r="G6" s="3">
        <v>0</v>
      </c>
      <c r="H6" s="3">
        <v>352.77</v>
      </c>
      <c r="I6" s="3">
        <v>3388.19</v>
      </c>
      <c r="J6" s="8">
        <v>335</v>
      </c>
      <c r="K6" s="3"/>
      <c r="L6" s="8">
        <f>SUM(J6:K6)</f>
        <v>335</v>
      </c>
      <c r="M6" s="8">
        <f>I6-L6</f>
        <v>3053.19</v>
      </c>
    </row>
    <row r="7" spans="1:13">
      <c r="A7" s="3" t="s">
        <v>18</v>
      </c>
      <c r="B7" s="3">
        <v>2733.53</v>
      </c>
      <c r="C7" s="3"/>
      <c r="D7" s="3">
        <v>297.92</v>
      </c>
      <c r="E7" s="3"/>
      <c r="F7" s="3">
        <v>758.69</v>
      </c>
      <c r="G7" s="9">
        <f t="shared" ref="G7:G14" si="0">G6</f>
        <v>0</v>
      </c>
      <c r="H7" s="3">
        <v>352.77</v>
      </c>
      <c r="I7" s="3">
        <f t="shared" ref="I7:I14" si="1">SUM(B7:H7)</f>
        <v>4142.91</v>
      </c>
      <c r="J7" s="8">
        <v>4732</v>
      </c>
      <c r="K7" s="3"/>
      <c r="L7" s="8">
        <f t="shared" ref="L7:L17" si="2">SUM(J7:K7)</f>
        <v>4732</v>
      </c>
      <c r="M7" s="8">
        <f t="shared" ref="M7:M17" si="3">I7-L7</f>
        <v>-589.09000000000015</v>
      </c>
    </row>
    <row r="8" spans="1:13">
      <c r="A8" s="3" t="s">
        <v>19</v>
      </c>
      <c r="B8" s="3">
        <v>2733.53</v>
      </c>
      <c r="C8" s="3"/>
      <c r="D8" s="3">
        <v>391.02</v>
      </c>
      <c r="E8" s="3"/>
      <c r="F8" s="3">
        <v>995.78</v>
      </c>
      <c r="G8" s="9">
        <f t="shared" si="0"/>
        <v>0</v>
      </c>
      <c r="H8" s="3">
        <v>352.77</v>
      </c>
      <c r="I8" s="3">
        <f t="shared" si="1"/>
        <v>4473.1000000000004</v>
      </c>
      <c r="J8" s="8">
        <v>6257</v>
      </c>
      <c r="K8" s="3"/>
      <c r="L8" s="8">
        <f t="shared" si="2"/>
        <v>6257</v>
      </c>
      <c r="M8" s="8">
        <f t="shared" si="3"/>
        <v>-1783.8999999999996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9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9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9"/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0"/>
        <v>0</v>
      </c>
      <c r="H13" s="9"/>
      <c r="I13" s="3">
        <f t="shared" si="1"/>
        <v>0</v>
      </c>
      <c r="J13" s="8"/>
      <c r="K13" s="3"/>
      <c r="L13" s="8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0"/>
        <v>0</v>
      </c>
      <c r="H14" s="9"/>
      <c r="I14" s="3">
        <f t="shared" si="1"/>
        <v>0</v>
      </c>
      <c r="J14" s="8"/>
      <c r="K14" s="3"/>
      <c r="L14" s="8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>G14</f>
        <v>0</v>
      </c>
      <c r="H15" s="9"/>
      <c r="I15" s="3"/>
      <c r="J15" s="8"/>
      <c r="K15" s="3"/>
      <c r="L15" s="8">
        <f t="shared" si="2"/>
        <v>0</v>
      </c>
      <c r="M15" s="8">
        <f t="shared" si="3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>G15</f>
        <v>0</v>
      </c>
      <c r="H16" s="9"/>
      <c r="I16" s="3"/>
      <c r="J16" s="8"/>
      <c r="K16" s="3"/>
      <c r="L16" s="8">
        <f t="shared" si="2"/>
        <v>0</v>
      </c>
      <c r="M16" s="8">
        <f t="shared" si="3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>G16</f>
        <v>0</v>
      </c>
      <c r="H17" s="9"/>
      <c r="I17" s="3"/>
      <c r="J17" s="8"/>
      <c r="K17" s="3"/>
      <c r="L17" s="8">
        <f t="shared" si="2"/>
        <v>0</v>
      </c>
      <c r="M17" s="8">
        <f t="shared" si="3"/>
        <v>0</v>
      </c>
    </row>
    <row r="18" spans="1:13">
      <c r="A18" s="10" t="s">
        <v>29</v>
      </c>
      <c r="B18" s="3">
        <v>8200.59</v>
      </c>
      <c r="C18" s="3">
        <f t="shared" ref="C18:K18" si="4">SUM(C6:C14)</f>
        <v>0</v>
      </c>
      <c r="D18" s="3">
        <v>774.06</v>
      </c>
      <c r="E18" s="3">
        <f t="shared" si="4"/>
        <v>0</v>
      </c>
      <c r="F18" s="3">
        <v>1971.24</v>
      </c>
      <c r="G18" s="3">
        <f t="shared" si="4"/>
        <v>0</v>
      </c>
      <c r="H18" s="3">
        <v>1058.31</v>
      </c>
      <c r="I18" s="3">
        <v>12004.2</v>
      </c>
      <c r="J18" s="3">
        <v>11324</v>
      </c>
      <c r="K18" s="3">
        <f t="shared" si="4"/>
        <v>0</v>
      </c>
      <c r="L18" s="3">
        <f>SUM(L6:L17)</f>
        <v>11324</v>
      </c>
      <c r="M18" s="3">
        <v>680.2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120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866.8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121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6561.68</v>
      </c>
      <c r="C6" s="3"/>
      <c r="D6" s="3">
        <v>2699.9</v>
      </c>
      <c r="E6" s="3"/>
      <c r="F6" s="8">
        <v>3827.35</v>
      </c>
      <c r="G6" s="3">
        <v>101.86</v>
      </c>
      <c r="H6" s="3">
        <v>606.76</v>
      </c>
      <c r="I6" s="3">
        <v>13797.55</v>
      </c>
      <c r="J6" s="8">
        <v>7544</v>
      </c>
      <c r="K6" s="3"/>
      <c r="L6" s="8">
        <f>SUM(J6:K6)</f>
        <v>7544</v>
      </c>
      <c r="M6" s="8">
        <f t="shared" ref="M6:M16" si="0">I6-L6</f>
        <v>6253.5499999999993</v>
      </c>
    </row>
    <row r="7" spans="1:13">
      <c r="A7" s="3" t="s">
        <v>18</v>
      </c>
      <c r="B7" s="3">
        <v>6561.68</v>
      </c>
      <c r="C7" s="3"/>
      <c r="D7" s="3">
        <v>1949.78</v>
      </c>
      <c r="E7" s="3"/>
      <c r="F7" s="3">
        <v>4965.38</v>
      </c>
      <c r="G7" s="3">
        <v>101.86</v>
      </c>
      <c r="H7" s="3">
        <v>606.76</v>
      </c>
      <c r="I7" s="3">
        <f t="shared" ref="I7:I16" si="1">SUM(B7:H7)</f>
        <v>14185.460000000001</v>
      </c>
      <c r="J7" s="8">
        <v>11817.12</v>
      </c>
      <c r="K7" s="3"/>
      <c r="L7" s="8">
        <f t="shared" ref="L7:L12" si="2">SUM(J7:K7)</f>
        <v>11817.12</v>
      </c>
      <c r="M7" s="8">
        <f t="shared" si="0"/>
        <v>2368.34</v>
      </c>
    </row>
    <row r="8" spans="1:13">
      <c r="A8" s="3" t="s">
        <v>19</v>
      </c>
      <c r="B8" s="3">
        <v>6561.68</v>
      </c>
      <c r="C8" s="3"/>
      <c r="D8" s="3">
        <v>1484.28</v>
      </c>
      <c r="E8" s="3"/>
      <c r="F8" s="3">
        <v>3779.93</v>
      </c>
      <c r="G8" s="3">
        <v>101.86</v>
      </c>
      <c r="H8" s="3">
        <v>606.76</v>
      </c>
      <c r="I8" s="3">
        <f t="shared" si="1"/>
        <v>12534.51</v>
      </c>
      <c r="J8" s="8">
        <v>3221.18</v>
      </c>
      <c r="K8" s="3"/>
      <c r="L8" s="8">
        <f t="shared" si="2"/>
        <v>3221.18</v>
      </c>
      <c r="M8" s="8">
        <f t="shared" si="0"/>
        <v>9313.33</v>
      </c>
    </row>
    <row r="9" spans="1:13">
      <c r="A9" s="3" t="s">
        <v>20</v>
      </c>
      <c r="B9" s="3"/>
      <c r="C9" s="3"/>
      <c r="D9" s="3"/>
      <c r="E9" s="3"/>
      <c r="F9" s="3"/>
      <c r="G9" s="9"/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0"/>
        <v>0</v>
      </c>
    </row>
    <row r="10" spans="1:13">
      <c r="A10" s="3" t="s">
        <v>21</v>
      </c>
      <c r="B10" s="3"/>
      <c r="C10" s="3"/>
      <c r="D10" s="3"/>
      <c r="E10" s="3"/>
      <c r="F10" s="8"/>
      <c r="G10" s="9"/>
      <c r="H10" s="3"/>
      <c r="I10" s="3">
        <f t="shared" si="1"/>
        <v>0</v>
      </c>
      <c r="J10" s="8"/>
      <c r="K10" s="3"/>
      <c r="L10" s="8">
        <f t="shared" si="2"/>
        <v>0</v>
      </c>
      <c r="M10" s="8">
        <f t="shared" si="0"/>
        <v>0</v>
      </c>
    </row>
    <row r="11" spans="1:13">
      <c r="A11" s="3" t="s">
        <v>22</v>
      </c>
      <c r="B11" s="3"/>
      <c r="C11" s="3"/>
      <c r="D11" s="3"/>
      <c r="E11" s="3"/>
      <c r="F11" s="8"/>
      <c r="G11" s="9"/>
      <c r="H11" s="3"/>
      <c r="I11" s="3">
        <f t="shared" si="1"/>
        <v>0</v>
      </c>
      <c r="J11" s="8"/>
      <c r="K11" s="3"/>
      <c r="L11" s="8">
        <f t="shared" si="2"/>
        <v>0</v>
      </c>
      <c r="M11" s="8">
        <f t="shared" si="0"/>
        <v>0</v>
      </c>
    </row>
    <row r="12" spans="1:13">
      <c r="A12" s="3" t="s">
        <v>23</v>
      </c>
      <c r="B12" s="3"/>
      <c r="C12" s="3"/>
      <c r="D12" s="3"/>
      <c r="E12" s="3"/>
      <c r="F12" s="8"/>
      <c r="G12" s="9"/>
      <c r="H12" s="3"/>
      <c r="I12" s="3">
        <f t="shared" si="1"/>
        <v>0</v>
      </c>
      <c r="J12" s="30"/>
      <c r="K12" s="3"/>
      <c r="L12" s="8">
        <f t="shared" si="2"/>
        <v>0</v>
      </c>
      <c r="M12" s="8">
        <f t="shared" si="0"/>
        <v>0</v>
      </c>
    </row>
    <row r="13" spans="1:13">
      <c r="A13" s="3" t="s">
        <v>24</v>
      </c>
      <c r="B13" s="3"/>
      <c r="C13" s="3"/>
      <c r="D13" s="3"/>
      <c r="E13" s="3"/>
      <c r="F13" s="8"/>
      <c r="G13" s="9"/>
      <c r="H13" s="3"/>
      <c r="I13" s="3">
        <f t="shared" si="1"/>
        <v>0</v>
      </c>
      <c r="J13" s="8"/>
      <c r="K13" s="3"/>
      <c r="L13" s="8">
        <f>SUM(J13:K13)</f>
        <v>0</v>
      </c>
      <c r="M13" s="8">
        <f t="shared" si="0"/>
        <v>0</v>
      </c>
    </row>
    <row r="14" spans="1:13">
      <c r="A14" s="3" t="s">
        <v>25</v>
      </c>
      <c r="B14" s="3"/>
      <c r="C14" s="3"/>
      <c r="D14" s="3"/>
      <c r="E14" s="3"/>
      <c r="F14" s="8"/>
      <c r="G14" s="9"/>
      <c r="H14" s="3"/>
      <c r="I14" s="3">
        <f t="shared" si="1"/>
        <v>0</v>
      </c>
      <c r="J14" s="8"/>
      <c r="K14" s="3"/>
      <c r="L14" s="8">
        <f>SUM(J14:K14)</f>
        <v>0</v>
      </c>
      <c r="M14" s="8">
        <f t="shared" si="0"/>
        <v>0</v>
      </c>
    </row>
    <row r="15" spans="1:13">
      <c r="A15" s="3" t="s">
        <v>26</v>
      </c>
      <c r="B15" s="3"/>
      <c r="C15" s="3"/>
      <c r="D15" s="3"/>
      <c r="E15" s="3"/>
      <c r="F15" s="8"/>
      <c r="G15" s="9"/>
      <c r="H15" s="3"/>
      <c r="I15" s="3">
        <f t="shared" si="1"/>
        <v>0</v>
      </c>
      <c r="J15" s="8"/>
      <c r="K15" s="3"/>
      <c r="L15" s="8">
        <f>SUM(J15:K15)</f>
        <v>0</v>
      </c>
      <c r="M15" s="8">
        <f t="shared" si="0"/>
        <v>0</v>
      </c>
    </row>
    <row r="16" spans="1:13">
      <c r="A16" s="3" t="s">
        <v>27</v>
      </c>
      <c r="B16" s="3"/>
      <c r="C16" s="3"/>
      <c r="D16" s="3"/>
      <c r="E16" s="3"/>
      <c r="F16" s="8"/>
      <c r="G16" s="9"/>
      <c r="H16" s="3"/>
      <c r="I16" s="3">
        <f t="shared" si="1"/>
        <v>0</v>
      </c>
      <c r="J16" s="8"/>
      <c r="K16" s="3"/>
      <c r="L16" s="8">
        <f>SUM(J16:K16)</f>
        <v>0</v>
      </c>
      <c r="M16" s="8">
        <f t="shared" si="0"/>
        <v>0</v>
      </c>
    </row>
    <row r="17" spans="1:13">
      <c r="A17" s="3" t="s">
        <v>28</v>
      </c>
      <c r="B17" s="3"/>
      <c r="C17" s="3"/>
      <c r="D17" s="3"/>
      <c r="E17" s="3"/>
      <c r="F17" s="8"/>
      <c r="G17" s="9"/>
      <c r="H17" s="3"/>
      <c r="I17" s="3"/>
      <c r="J17" s="8"/>
      <c r="K17" s="3"/>
      <c r="L17" s="8">
        <f>SUM(J17:K17)</f>
        <v>0</v>
      </c>
      <c r="M17" s="8"/>
    </row>
    <row r="18" spans="1:13">
      <c r="A18" s="10" t="s">
        <v>29</v>
      </c>
      <c r="B18" s="3">
        <v>19685.04</v>
      </c>
      <c r="C18" s="3">
        <f>SUM(C6:C14)</f>
        <v>0</v>
      </c>
      <c r="D18" s="3">
        <v>6133.96</v>
      </c>
      <c r="E18" s="3">
        <f>SUM(E6:E14)</f>
        <v>0</v>
      </c>
      <c r="F18" s="3">
        <v>12572.66</v>
      </c>
      <c r="G18" s="9">
        <v>305.58</v>
      </c>
      <c r="H18" s="3">
        <v>1820.28</v>
      </c>
      <c r="I18" s="3">
        <v>40517.519999999997</v>
      </c>
      <c r="J18" s="3">
        <v>22582.3</v>
      </c>
      <c r="K18" s="3">
        <f>SUM(K6:K14)</f>
        <v>0</v>
      </c>
      <c r="L18" s="3">
        <v>22582.3</v>
      </c>
      <c r="M18" s="3">
        <v>17935.22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M6" sqref="M6:M8"/>
    </sheetView>
  </sheetViews>
  <sheetFormatPr defaultRowHeight="15"/>
  <sheetData>
    <row r="1" spans="1:14">
      <c r="A1" s="53" t="s">
        <v>207</v>
      </c>
      <c r="B1" s="53"/>
      <c r="C1" s="53"/>
      <c r="D1" s="53"/>
      <c r="E1" s="53"/>
      <c r="F1" s="53" t="s">
        <v>122</v>
      </c>
      <c r="G1" s="53"/>
      <c r="H1" s="53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2</v>
      </c>
      <c r="B3" s="2"/>
      <c r="C3" s="2" t="s">
        <v>3</v>
      </c>
      <c r="D3" s="2">
        <v>564.59</v>
      </c>
      <c r="E3" s="3" t="s">
        <v>4</v>
      </c>
      <c r="F3" s="2"/>
      <c r="G3" s="53"/>
      <c r="H3" s="53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  <c r="N5" s="1"/>
    </row>
    <row r="6" spans="1:14">
      <c r="A6" s="3" t="s">
        <v>17</v>
      </c>
      <c r="B6">
        <v>4273.95</v>
      </c>
      <c r="C6" s="3"/>
      <c r="D6" s="3">
        <v>577.22</v>
      </c>
      <c r="E6" s="3"/>
      <c r="F6" s="8">
        <v>1469.96</v>
      </c>
      <c r="G6" s="3">
        <v>112.92</v>
      </c>
      <c r="H6" s="3">
        <v>395.21</v>
      </c>
      <c r="I6" s="3">
        <v>6829.26</v>
      </c>
      <c r="J6" s="8">
        <v>7408</v>
      </c>
      <c r="K6" s="3"/>
      <c r="L6" s="8">
        <f>SUM(J6:K6)</f>
        <v>7408</v>
      </c>
      <c r="M6" s="8">
        <f>I6-L6</f>
        <v>-578.73999999999978</v>
      </c>
      <c r="N6" s="1"/>
    </row>
    <row r="7" spans="1:14">
      <c r="A7" s="3" t="s">
        <v>18</v>
      </c>
      <c r="B7" s="3">
        <v>4273.95</v>
      </c>
      <c r="C7" s="3"/>
      <c r="D7" s="3">
        <v>643.72</v>
      </c>
      <c r="E7" s="3"/>
      <c r="F7" s="3">
        <v>1639.31</v>
      </c>
      <c r="G7" s="3">
        <v>112.92</v>
      </c>
      <c r="H7" s="3">
        <v>395.21</v>
      </c>
      <c r="I7" s="3">
        <f>SUM(B7:H7)</f>
        <v>7065.11</v>
      </c>
      <c r="J7" s="8">
        <v>6404</v>
      </c>
      <c r="K7" s="3"/>
      <c r="L7" s="8">
        <f t="shared" ref="L7:L17" si="0">SUM(J7:K7)</f>
        <v>6404</v>
      </c>
      <c r="M7" s="8">
        <f t="shared" ref="M7:M17" si="1">I7-L7</f>
        <v>661.10999999999967</v>
      </c>
      <c r="N7" s="1"/>
    </row>
    <row r="8" spans="1:14">
      <c r="A8" s="3" t="s">
        <v>19</v>
      </c>
      <c r="B8" s="3">
        <v>4273.95</v>
      </c>
      <c r="C8" s="3"/>
      <c r="D8" s="3">
        <v>1189.02</v>
      </c>
      <c r="E8" s="3"/>
      <c r="F8" s="3">
        <v>3027.98</v>
      </c>
      <c r="G8" s="3">
        <v>112.92</v>
      </c>
      <c r="H8" s="3">
        <v>395.21</v>
      </c>
      <c r="I8" s="3">
        <f t="shared" ref="I8:I17" si="2">SUM(B8:H8)</f>
        <v>8999.0799999999981</v>
      </c>
      <c r="J8" s="8">
        <v>11070</v>
      </c>
      <c r="K8" s="3"/>
      <c r="L8" s="8">
        <f t="shared" si="0"/>
        <v>11070</v>
      </c>
      <c r="M8" s="8">
        <f t="shared" si="1"/>
        <v>-2070.9200000000019</v>
      </c>
      <c r="N8" s="1"/>
    </row>
    <row r="9" spans="1:14">
      <c r="A9" s="3" t="s">
        <v>20</v>
      </c>
      <c r="B9" s="3"/>
      <c r="C9" s="3"/>
      <c r="D9" s="3"/>
      <c r="E9" s="3"/>
      <c r="F9" s="3"/>
      <c r="G9" s="9"/>
      <c r="H9" s="9"/>
      <c r="I9" s="3">
        <f t="shared" si="2"/>
        <v>0</v>
      </c>
      <c r="J9" s="8"/>
      <c r="K9" s="3"/>
      <c r="L9" s="8">
        <f t="shared" si="0"/>
        <v>0</v>
      </c>
      <c r="M9" s="8">
        <f t="shared" si="1"/>
        <v>0</v>
      </c>
      <c r="N9" s="1"/>
    </row>
    <row r="10" spans="1:14">
      <c r="A10" s="3" t="s">
        <v>21</v>
      </c>
      <c r="B10" s="3"/>
      <c r="C10" s="3"/>
      <c r="D10" s="3"/>
      <c r="E10" s="3"/>
      <c r="F10" s="8"/>
      <c r="G10" s="9"/>
      <c r="H10" s="9"/>
      <c r="I10" s="3">
        <f t="shared" si="2"/>
        <v>0</v>
      </c>
      <c r="J10" s="8"/>
      <c r="K10" s="3"/>
      <c r="L10" s="8">
        <f t="shared" si="0"/>
        <v>0</v>
      </c>
      <c r="M10" s="8">
        <f t="shared" si="1"/>
        <v>0</v>
      </c>
      <c r="N10" s="1"/>
    </row>
    <row r="11" spans="1:14">
      <c r="A11" s="3" t="s">
        <v>22</v>
      </c>
      <c r="B11" s="3"/>
      <c r="C11" s="3"/>
      <c r="D11" s="3"/>
      <c r="E11" s="3"/>
      <c r="F11" s="8"/>
      <c r="G11" s="9"/>
      <c r="H11" s="9"/>
      <c r="I11" s="3">
        <f t="shared" si="2"/>
        <v>0</v>
      </c>
      <c r="J11" s="8"/>
      <c r="K11" s="3"/>
      <c r="L11" s="8">
        <f t="shared" si="0"/>
        <v>0</v>
      </c>
      <c r="M11" s="8">
        <f t="shared" si="1"/>
        <v>0</v>
      </c>
      <c r="N11" s="1"/>
    </row>
    <row r="12" spans="1:14">
      <c r="A12" s="3" t="s">
        <v>23</v>
      </c>
      <c r="B12" s="3"/>
      <c r="C12" s="3"/>
      <c r="D12" s="3"/>
      <c r="E12" s="3"/>
      <c r="F12" s="8"/>
      <c r="G12" s="9"/>
      <c r="H12" s="9"/>
      <c r="I12" s="3">
        <f t="shared" si="2"/>
        <v>0</v>
      </c>
      <c r="J12" s="8"/>
      <c r="K12" s="3"/>
      <c r="L12" s="8">
        <f t="shared" si="0"/>
        <v>0</v>
      </c>
      <c r="M12" s="8">
        <f t="shared" si="1"/>
        <v>0</v>
      </c>
      <c r="N12" s="1"/>
    </row>
    <row r="13" spans="1:14">
      <c r="A13" s="3" t="s">
        <v>24</v>
      </c>
      <c r="B13" s="3"/>
      <c r="C13" s="3"/>
      <c r="D13" s="3"/>
      <c r="E13" s="3"/>
      <c r="F13" s="8"/>
      <c r="G13" s="9"/>
      <c r="H13" s="9"/>
      <c r="I13" s="3">
        <f t="shared" si="2"/>
        <v>0</v>
      </c>
      <c r="J13" s="8"/>
      <c r="K13" s="3"/>
      <c r="L13" s="8">
        <f t="shared" si="0"/>
        <v>0</v>
      </c>
      <c r="M13" s="8">
        <f t="shared" si="1"/>
        <v>0</v>
      </c>
      <c r="N13" s="1"/>
    </row>
    <row r="14" spans="1:14">
      <c r="A14" s="3" t="s">
        <v>25</v>
      </c>
      <c r="B14" s="3"/>
      <c r="C14" s="3"/>
      <c r="D14" s="3"/>
      <c r="E14" s="3"/>
      <c r="F14" s="8"/>
      <c r="G14" s="9"/>
      <c r="H14" s="9"/>
      <c r="I14" s="3">
        <f t="shared" si="2"/>
        <v>0</v>
      </c>
      <c r="J14" s="8"/>
      <c r="K14" s="3"/>
      <c r="L14" s="8">
        <f t="shared" si="0"/>
        <v>0</v>
      </c>
      <c r="M14" s="8">
        <f t="shared" si="1"/>
        <v>0</v>
      </c>
      <c r="N14" s="1"/>
    </row>
    <row r="15" spans="1:14">
      <c r="A15" s="3" t="s">
        <v>26</v>
      </c>
      <c r="B15" s="3"/>
      <c r="C15" s="3"/>
      <c r="D15" s="3"/>
      <c r="E15" s="3"/>
      <c r="F15" s="8"/>
      <c r="G15" s="9"/>
      <c r="H15" s="9"/>
      <c r="I15" s="3">
        <f t="shared" si="2"/>
        <v>0</v>
      </c>
      <c r="J15" s="8"/>
      <c r="K15" s="3"/>
      <c r="L15" s="8">
        <f t="shared" si="0"/>
        <v>0</v>
      </c>
      <c r="M15" s="8">
        <f t="shared" si="1"/>
        <v>0</v>
      </c>
      <c r="N15" s="1"/>
    </row>
    <row r="16" spans="1:14">
      <c r="A16" s="3" t="s">
        <v>27</v>
      </c>
      <c r="B16" s="3"/>
      <c r="C16" s="3"/>
      <c r="D16" s="3"/>
      <c r="E16" s="3"/>
      <c r="F16" s="8"/>
      <c r="G16" s="9"/>
      <c r="H16" s="9"/>
      <c r="I16" s="3">
        <f t="shared" si="2"/>
        <v>0</v>
      </c>
      <c r="J16" s="8"/>
      <c r="K16" s="3"/>
      <c r="L16" s="8">
        <f t="shared" si="0"/>
        <v>0</v>
      </c>
      <c r="M16" s="8">
        <f t="shared" si="1"/>
        <v>0</v>
      </c>
      <c r="N16" s="1"/>
    </row>
    <row r="17" spans="1:14">
      <c r="A17" s="3" t="s">
        <v>28</v>
      </c>
      <c r="B17" s="3"/>
      <c r="C17" s="3"/>
      <c r="D17" s="3"/>
      <c r="E17" s="3"/>
      <c r="F17" s="8"/>
      <c r="G17" s="9"/>
      <c r="H17" s="9"/>
      <c r="I17" s="3">
        <f t="shared" si="2"/>
        <v>0</v>
      </c>
      <c r="J17" s="8"/>
      <c r="K17" s="3"/>
      <c r="L17" s="8">
        <f t="shared" si="0"/>
        <v>0</v>
      </c>
      <c r="M17" s="8">
        <f t="shared" si="1"/>
        <v>0</v>
      </c>
      <c r="N17" s="1"/>
    </row>
    <row r="18" spans="1:14">
      <c r="A18" s="10" t="s">
        <v>29</v>
      </c>
      <c r="B18" s="3">
        <v>12821.85</v>
      </c>
      <c r="C18" s="3">
        <f>SUM(C6:C14)</f>
        <v>0</v>
      </c>
      <c r="D18" s="3">
        <f>SUM(D6:D17)</f>
        <v>2409.96</v>
      </c>
      <c r="E18" s="3">
        <f>SUM(E6:E14)</f>
        <v>0</v>
      </c>
      <c r="F18" s="3">
        <v>6137.25</v>
      </c>
      <c r="G18" s="3">
        <v>338.76</v>
      </c>
      <c r="H18" s="3">
        <v>1185.6300000000001</v>
      </c>
      <c r="I18" s="3">
        <v>22893.45</v>
      </c>
      <c r="J18" s="3">
        <f>SUM(J6:J17)</f>
        <v>24882</v>
      </c>
      <c r="K18" s="3">
        <f>SUM(K6:K14)</f>
        <v>0</v>
      </c>
      <c r="L18" s="3">
        <f>SUM(L6:L17)</f>
        <v>24882</v>
      </c>
      <c r="M18" s="3">
        <f>SUM(M6:M17)</f>
        <v>-1988.550000000002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M6" sqref="M6:M8"/>
    </sheetView>
  </sheetViews>
  <sheetFormatPr defaultRowHeight="15"/>
  <sheetData>
    <row r="1" spans="1:14">
      <c r="A1" s="53" t="s">
        <v>207</v>
      </c>
      <c r="B1" s="53"/>
      <c r="C1" s="53"/>
      <c r="D1" s="53"/>
      <c r="E1" s="53"/>
      <c r="F1" s="53" t="s">
        <v>123</v>
      </c>
      <c r="G1" s="53"/>
      <c r="H1" s="53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2</v>
      </c>
      <c r="B3" s="2"/>
      <c r="C3" s="2" t="s">
        <v>3</v>
      </c>
      <c r="D3" s="2">
        <v>896.4</v>
      </c>
      <c r="E3" s="3" t="s">
        <v>4</v>
      </c>
      <c r="F3" s="2"/>
      <c r="G3" s="53"/>
      <c r="H3" s="53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5</v>
      </c>
      <c r="B5" s="5" t="s">
        <v>124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34</v>
      </c>
      <c r="M5" s="7" t="s">
        <v>16</v>
      </c>
      <c r="N5" s="1"/>
    </row>
    <row r="6" spans="1:14">
      <c r="A6" s="3" t="s">
        <v>17</v>
      </c>
      <c r="B6" s="3">
        <v>6785.74</v>
      </c>
      <c r="C6" s="3"/>
      <c r="D6">
        <v>422.94</v>
      </c>
      <c r="E6" s="3"/>
      <c r="F6" s="8">
        <v>1077.07</v>
      </c>
      <c r="G6" s="3">
        <v>179.28</v>
      </c>
      <c r="H6" s="3">
        <v>627.48</v>
      </c>
      <c r="I6" s="3">
        <v>9092.51</v>
      </c>
      <c r="J6" s="8">
        <v>6106</v>
      </c>
      <c r="K6" s="3"/>
      <c r="L6" s="8">
        <f>SUM(J6:K6)</f>
        <v>6106</v>
      </c>
      <c r="M6" s="8">
        <f>I6-L6</f>
        <v>2986.51</v>
      </c>
      <c r="N6" s="1"/>
    </row>
    <row r="7" spans="1:14">
      <c r="A7" s="3" t="s">
        <v>18</v>
      </c>
      <c r="B7" s="3">
        <v>6785.74</v>
      </c>
      <c r="C7" s="3"/>
      <c r="D7">
        <v>1207.6400000000001</v>
      </c>
      <c r="E7" s="3"/>
      <c r="F7" s="3">
        <v>3278.62</v>
      </c>
      <c r="G7" s="3">
        <v>179.28</v>
      </c>
      <c r="H7" s="3">
        <v>627.48</v>
      </c>
      <c r="I7" s="3">
        <f t="shared" ref="I7:I17" si="0">SUM(B7:H7)</f>
        <v>12078.76</v>
      </c>
      <c r="J7" s="8">
        <v>11095.6</v>
      </c>
      <c r="K7" s="3"/>
      <c r="L7" s="8">
        <f t="shared" ref="L7:L17" si="1">SUM(J7:K7)</f>
        <v>11095.6</v>
      </c>
      <c r="M7" s="8">
        <f t="shared" ref="M7:M17" si="2">I7-L7</f>
        <v>983.15999999999985</v>
      </c>
      <c r="N7" s="1"/>
    </row>
    <row r="8" spans="1:14">
      <c r="A8" s="3" t="s">
        <v>19</v>
      </c>
      <c r="B8" s="3">
        <v>6785.74</v>
      </c>
      <c r="C8" s="3"/>
      <c r="D8">
        <v>662.34</v>
      </c>
      <c r="E8" s="3"/>
      <c r="F8" s="3">
        <v>1619.99</v>
      </c>
      <c r="G8" s="3">
        <v>179.28</v>
      </c>
      <c r="H8" s="3">
        <v>627.48</v>
      </c>
      <c r="I8" s="3">
        <f t="shared" si="0"/>
        <v>9874.83</v>
      </c>
      <c r="J8" s="8">
        <v>7091</v>
      </c>
      <c r="K8" s="3"/>
      <c r="L8" s="8">
        <f t="shared" si="1"/>
        <v>7091</v>
      </c>
      <c r="M8" s="8">
        <f t="shared" si="2"/>
        <v>2783.83</v>
      </c>
      <c r="N8" s="1"/>
    </row>
    <row r="9" spans="1:14">
      <c r="A9" s="3" t="s">
        <v>20</v>
      </c>
      <c r="B9" s="3"/>
      <c r="C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  <c r="N9" s="1"/>
    </row>
    <row r="10" spans="1:14">
      <c r="A10" s="3" t="s">
        <v>21</v>
      </c>
      <c r="B10" s="3"/>
      <c r="C10" s="3"/>
      <c r="E10" s="3"/>
      <c r="F10" s="8"/>
      <c r="G10" s="9"/>
      <c r="H10" s="9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  <c r="N10" s="1"/>
    </row>
    <row r="11" spans="1:14">
      <c r="A11" s="3" t="s">
        <v>22</v>
      </c>
      <c r="B11" s="3"/>
      <c r="C11" s="3"/>
      <c r="E11" s="3"/>
      <c r="F11" s="8"/>
      <c r="G11" s="9"/>
      <c r="H11" s="9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  <c r="N11" s="1"/>
    </row>
    <row r="12" spans="1:14">
      <c r="A12" s="3" t="s">
        <v>23</v>
      </c>
      <c r="B12" s="3"/>
      <c r="C12" s="3"/>
      <c r="E12" s="3"/>
      <c r="F12" s="8"/>
      <c r="G12" s="9"/>
      <c r="H12" s="9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  <c r="N12" s="1"/>
    </row>
    <row r="13" spans="1:14">
      <c r="A13" s="3" t="s">
        <v>24</v>
      </c>
      <c r="B13" s="3"/>
      <c r="C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  <c r="N13" s="1"/>
    </row>
    <row r="14" spans="1:14">
      <c r="A14" s="3" t="s">
        <v>25</v>
      </c>
      <c r="B14" s="3"/>
      <c r="C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  <c r="N14" s="1"/>
    </row>
    <row r="15" spans="1:14">
      <c r="A15" s="3" t="s">
        <v>26</v>
      </c>
      <c r="B15" s="3"/>
      <c r="C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  <c r="N15" s="1"/>
    </row>
    <row r="16" spans="1:14">
      <c r="A16" s="3" t="s">
        <v>27</v>
      </c>
      <c r="B16" s="3"/>
      <c r="C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  <c r="N16" s="1"/>
    </row>
    <row r="17" spans="1:14">
      <c r="A17" s="3" t="s">
        <v>28</v>
      </c>
      <c r="B17" s="3"/>
      <c r="C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  <c r="N17" s="1"/>
    </row>
    <row r="18" spans="1:14">
      <c r="A18" s="10" t="s">
        <v>29</v>
      </c>
      <c r="B18" s="3">
        <v>20357.22</v>
      </c>
      <c r="C18" s="3">
        <f>SUM(C6:C14)</f>
        <v>0</v>
      </c>
      <c r="D18" s="3">
        <v>2292.92</v>
      </c>
      <c r="E18" s="3">
        <f>SUM(E6:E14)</f>
        <v>0</v>
      </c>
      <c r="F18" s="3">
        <v>5975.68</v>
      </c>
      <c r="G18" s="3">
        <v>537.84</v>
      </c>
      <c r="H18" s="3">
        <v>1882.44</v>
      </c>
      <c r="I18" s="3">
        <v>31046.1</v>
      </c>
      <c r="J18" s="3">
        <f>SUM(J6:J17)</f>
        <v>24292.6</v>
      </c>
      <c r="K18" s="3">
        <f>SUM(K6:K14)</f>
        <v>0</v>
      </c>
      <c r="L18" s="3">
        <f>SUM(L6:L17)</f>
        <v>24292.6</v>
      </c>
      <c r="M18" s="3">
        <f>SUM(M6:M17)</f>
        <v>6753.5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M18" sqref="M18"/>
    </sheetView>
  </sheetViews>
  <sheetFormatPr defaultRowHeight="15"/>
  <sheetData>
    <row r="1" spans="1:14">
      <c r="A1" s="53" t="s">
        <v>207</v>
      </c>
      <c r="B1" s="53"/>
      <c r="C1" s="53"/>
      <c r="D1" s="53"/>
      <c r="E1" s="53"/>
      <c r="F1" s="53" t="s">
        <v>125</v>
      </c>
      <c r="G1" s="53"/>
      <c r="H1" s="53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2</v>
      </c>
      <c r="B3" s="2"/>
      <c r="C3" s="2" t="s">
        <v>3</v>
      </c>
      <c r="D3" s="2">
        <v>606.79999999999995</v>
      </c>
      <c r="E3" s="3" t="s">
        <v>4</v>
      </c>
      <c r="F3" s="2"/>
      <c r="G3" s="53"/>
      <c r="H3" s="53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126</v>
      </c>
      <c r="J5" s="6" t="s">
        <v>14</v>
      </c>
      <c r="K5" s="6"/>
      <c r="L5" s="6" t="s">
        <v>99</v>
      </c>
      <c r="M5" s="7" t="s">
        <v>16</v>
      </c>
      <c r="N5" s="1"/>
    </row>
    <row r="6" spans="1:14">
      <c r="A6" s="3" t="s">
        <v>17</v>
      </c>
      <c r="B6" s="3">
        <v>4593.4799999999996</v>
      </c>
      <c r="C6" s="3"/>
      <c r="D6" s="3">
        <v>492.1</v>
      </c>
      <c r="E6" s="3"/>
      <c r="F6" s="8">
        <v>1253.2</v>
      </c>
      <c r="G6" s="3">
        <v>121.36</v>
      </c>
      <c r="H6" s="3">
        <v>424.76</v>
      </c>
      <c r="I6" s="3">
        <v>6884.9</v>
      </c>
      <c r="J6" s="8">
        <v>4357</v>
      </c>
      <c r="K6" s="3"/>
      <c r="L6" s="8">
        <f>SUM(J6:K6)</f>
        <v>4357</v>
      </c>
      <c r="M6" s="8">
        <f>I6-L6</f>
        <v>2527.8999999999996</v>
      </c>
      <c r="N6" s="1"/>
    </row>
    <row r="7" spans="1:14">
      <c r="A7" s="3" t="s">
        <v>18</v>
      </c>
      <c r="B7" s="3">
        <v>4593.4799999999996</v>
      </c>
      <c r="C7" s="3"/>
      <c r="D7" s="3">
        <v>1644.9</v>
      </c>
      <c r="E7" s="3"/>
      <c r="F7" s="3">
        <v>4166.0200000000004</v>
      </c>
      <c r="G7" s="3">
        <v>121.36</v>
      </c>
      <c r="H7" s="3">
        <v>424.76</v>
      </c>
      <c r="I7" s="3">
        <f t="shared" ref="I7:I14" si="0">SUM(B7:H7)</f>
        <v>10950.52</v>
      </c>
      <c r="J7" s="8">
        <v>16695.75</v>
      </c>
      <c r="K7" s="3"/>
      <c r="L7" s="8">
        <f t="shared" ref="L7:L17" si="1">SUM(J7:K7)</f>
        <v>16695.75</v>
      </c>
      <c r="M7" s="8">
        <f t="shared" ref="M7:M17" si="2">I7-L7</f>
        <v>-5745.23</v>
      </c>
      <c r="N7" s="1"/>
    </row>
    <row r="8" spans="1:14">
      <c r="A8" s="3" t="s">
        <v>19</v>
      </c>
      <c r="B8" s="3">
        <v>4593.4799999999996</v>
      </c>
      <c r="C8" s="3"/>
      <c r="D8" s="3">
        <v>665</v>
      </c>
      <c r="E8" s="3"/>
      <c r="F8" s="3">
        <v>1510.61</v>
      </c>
      <c r="G8" s="3">
        <v>121.36</v>
      </c>
      <c r="H8" s="3">
        <v>424.76</v>
      </c>
      <c r="I8" s="3">
        <f t="shared" si="0"/>
        <v>7315.2099999999991</v>
      </c>
      <c r="J8" s="8">
        <v>5238</v>
      </c>
      <c r="K8" s="3"/>
      <c r="L8" s="8">
        <f t="shared" si="1"/>
        <v>5238</v>
      </c>
      <c r="M8" s="8">
        <f t="shared" si="2"/>
        <v>2077.2099999999991</v>
      </c>
      <c r="N8" s="1"/>
    </row>
    <row r="9" spans="1:14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  <c r="N9" s="1"/>
    </row>
    <row r="10" spans="1:14">
      <c r="A10" s="3" t="s">
        <v>21</v>
      </c>
      <c r="B10" s="3"/>
      <c r="C10" s="3"/>
      <c r="D10" s="3"/>
      <c r="E10" s="3"/>
      <c r="F10" s="8"/>
      <c r="G10" s="9"/>
      <c r="H10" s="9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  <c r="N10" s="1"/>
    </row>
    <row r="11" spans="1:14">
      <c r="A11" s="3" t="s">
        <v>22</v>
      </c>
      <c r="B11" s="3"/>
      <c r="C11" s="3"/>
      <c r="D11" s="3"/>
      <c r="E11" s="3"/>
      <c r="F11" s="8"/>
      <c r="G11" s="9"/>
      <c r="H11" s="9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  <c r="N11" s="1"/>
    </row>
    <row r="12" spans="1:14">
      <c r="A12" s="3" t="s">
        <v>23</v>
      </c>
      <c r="B12" s="3"/>
      <c r="C12" s="3"/>
      <c r="D12" s="3"/>
      <c r="E12" s="3"/>
      <c r="F12" s="8"/>
      <c r="G12" s="9"/>
      <c r="H12" s="9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  <c r="N12" s="1"/>
    </row>
    <row r="13" spans="1:14">
      <c r="A13" s="3" t="s">
        <v>24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  <c r="N13" s="1"/>
    </row>
    <row r="14" spans="1:14">
      <c r="A14" s="3" t="s">
        <v>25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  <c r="N14" s="1"/>
    </row>
    <row r="15" spans="1:14">
      <c r="A15" s="3" t="s">
        <v>26</v>
      </c>
      <c r="B15" s="3"/>
      <c r="C15" s="3"/>
      <c r="D15" s="3"/>
      <c r="E15" s="3"/>
      <c r="F15" s="8"/>
      <c r="G15" s="9"/>
      <c r="H15" s="9"/>
      <c r="I15" s="3"/>
      <c r="J15" s="8"/>
      <c r="K15" s="3"/>
      <c r="L15" s="8">
        <f t="shared" si="1"/>
        <v>0</v>
      </c>
      <c r="M15" s="8">
        <f t="shared" si="2"/>
        <v>0</v>
      </c>
      <c r="N15" s="1"/>
    </row>
    <row r="16" spans="1:14">
      <c r="A16" s="3" t="s">
        <v>27</v>
      </c>
      <c r="B16" s="3"/>
      <c r="C16" s="3"/>
      <c r="D16" s="3"/>
      <c r="E16" s="3"/>
      <c r="F16" s="8"/>
      <c r="G16" s="9"/>
      <c r="H16" s="9"/>
      <c r="I16" s="3"/>
      <c r="J16" s="8"/>
      <c r="K16" s="3"/>
      <c r="L16" s="8">
        <f t="shared" si="1"/>
        <v>0</v>
      </c>
      <c r="M16" s="8">
        <f t="shared" si="2"/>
        <v>0</v>
      </c>
      <c r="N16" s="1"/>
    </row>
    <row r="17" spans="1:14">
      <c r="A17" s="3" t="s">
        <v>28</v>
      </c>
      <c r="B17" s="3"/>
      <c r="C17" s="3"/>
      <c r="D17" s="3"/>
      <c r="E17" s="3"/>
      <c r="F17" s="8"/>
      <c r="G17" s="9"/>
      <c r="H17" s="9"/>
      <c r="I17" s="3"/>
      <c r="J17" s="8"/>
      <c r="K17" s="3"/>
      <c r="L17" s="8">
        <f t="shared" si="1"/>
        <v>0</v>
      </c>
      <c r="M17" s="8">
        <f t="shared" si="2"/>
        <v>0</v>
      </c>
      <c r="N17" s="1"/>
    </row>
    <row r="18" spans="1:14">
      <c r="A18" s="10" t="s">
        <v>29</v>
      </c>
      <c r="B18" s="3">
        <v>13780.44</v>
      </c>
      <c r="C18" s="3">
        <f>SUM(C6:C14)</f>
        <v>0</v>
      </c>
      <c r="D18" s="3">
        <v>2802</v>
      </c>
      <c r="E18" s="3">
        <f>SUM(E6:E14)</f>
        <v>0</v>
      </c>
      <c r="F18" s="3">
        <v>6929.83</v>
      </c>
      <c r="G18" s="3">
        <v>364.08</v>
      </c>
      <c r="H18" s="3">
        <v>1274.28</v>
      </c>
      <c r="I18" s="3">
        <v>25150.63</v>
      </c>
      <c r="J18" s="3">
        <v>26290.75</v>
      </c>
      <c r="K18" s="3">
        <f>SUM(K6:K14)</f>
        <v>0</v>
      </c>
      <c r="L18" s="3">
        <f>SUM(L6:L17)</f>
        <v>26290.75</v>
      </c>
      <c r="M18" s="8">
        <v>-1140.1199999999999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75"/>
  <sheetViews>
    <sheetView tabSelected="1" zoomScaleNormal="60" workbookViewId="0">
      <selection activeCell="J75" sqref="J75"/>
    </sheetView>
  </sheetViews>
  <sheetFormatPr defaultRowHeight="15"/>
  <cols>
    <col min="1" max="1" width="4.28515625" customWidth="1"/>
    <col min="2" max="2" width="21.42578125" customWidth="1"/>
    <col min="3" max="3" width="11.28515625" customWidth="1"/>
    <col min="4" max="4" width="7.5703125" customWidth="1"/>
    <col min="6" max="6" width="10.85546875" customWidth="1"/>
    <col min="7" max="7" width="9.5703125" customWidth="1"/>
    <col min="8" max="8" width="8.42578125" customWidth="1"/>
    <col min="9" max="9" width="10.42578125" customWidth="1"/>
    <col min="10" max="10" width="10.28515625" customWidth="1"/>
    <col min="11" max="11" width="10.28515625" bestFit="1" customWidth="1"/>
    <col min="12" max="12" width="13.28515625" bestFit="1" customWidth="1"/>
  </cols>
  <sheetData>
    <row r="3" spans="1:14" ht="18.75">
      <c r="C3" s="47" t="s">
        <v>226</v>
      </c>
      <c r="D3" s="47"/>
      <c r="E3" s="47"/>
      <c r="F3" s="47"/>
      <c r="G3" s="47"/>
      <c r="H3" s="47"/>
      <c r="I3" s="47"/>
    </row>
    <row r="5" spans="1:14" hidden="1"/>
    <row r="6" spans="1:14" ht="41.25" customHeight="1">
      <c r="A6" s="45" t="s">
        <v>135</v>
      </c>
      <c r="B6" s="45" t="s">
        <v>134</v>
      </c>
      <c r="C6" s="48" t="s">
        <v>224</v>
      </c>
      <c r="D6" s="48" t="s">
        <v>218</v>
      </c>
      <c r="E6" s="48" t="s">
        <v>14</v>
      </c>
      <c r="F6" s="48" t="s">
        <v>219</v>
      </c>
      <c r="G6" s="46" t="s">
        <v>220</v>
      </c>
      <c r="H6" s="46" t="s">
        <v>221</v>
      </c>
      <c r="I6" s="46" t="s">
        <v>222</v>
      </c>
      <c r="J6" s="46" t="s">
        <v>223</v>
      </c>
      <c r="K6" s="45" t="s">
        <v>225</v>
      </c>
      <c r="N6" s="49"/>
    </row>
    <row r="7" spans="1:14">
      <c r="A7" s="1">
        <v>1</v>
      </c>
      <c r="B7" s="1" t="s">
        <v>137</v>
      </c>
      <c r="C7" s="37">
        <v>23852.2</v>
      </c>
      <c r="D7" s="1">
        <v>517.20000000000005</v>
      </c>
      <c r="E7" s="1">
        <v>18485.400000000001</v>
      </c>
      <c r="F7" s="37">
        <f>D7*0.44*6</f>
        <v>1365.4080000000001</v>
      </c>
      <c r="G7" s="1">
        <v>5832.75</v>
      </c>
      <c r="H7" s="1">
        <f>SUM(F7:G7)</f>
        <v>7198.1580000000004</v>
      </c>
      <c r="I7" s="37">
        <f t="shared" ref="I7:I17" si="0">C7-H7+K7</f>
        <v>47597.042000000001</v>
      </c>
      <c r="J7" s="37">
        <f t="shared" ref="J7:J17" si="1">E7-H7+K7</f>
        <v>42230.241999999998</v>
      </c>
      <c r="K7" s="1">
        <v>30943</v>
      </c>
      <c r="L7" s="1"/>
    </row>
    <row r="8" spans="1:14">
      <c r="A8" s="1">
        <v>2</v>
      </c>
      <c r="B8" s="1" t="s">
        <v>138</v>
      </c>
      <c r="C8" s="1">
        <v>26166.45</v>
      </c>
      <c r="D8" s="1">
        <v>576.1</v>
      </c>
      <c r="E8" s="1">
        <v>19089.11</v>
      </c>
      <c r="F8" s="37">
        <f t="shared" ref="F8:F71" si="2">D8*0.44*6</f>
        <v>1520.904</v>
      </c>
      <c r="G8" s="1">
        <v>5720</v>
      </c>
      <c r="H8" s="1">
        <f t="shared" ref="H8:H71" si="3">SUM(F8:G8)</f>
        <v>7240.9040000000005</v>
      </c>
      <c r="I8" s="37">
        <f t="shared" si="0"/>
        <v>37775.635999999999</v>
      </c>
      <c r="J8" s="37">
        <f t="shared" si="1"/>
        <v>30698.296000000002</v>
      </c>
      <c r="K8" s="1">
        <v>18850.09</v>
      </c>
      <c r="L8" s="1"/>
    </row>
    <row r="9" spans="1:14">
      <c r="A9" s="1">
        <v>3</v>
      </c>
      <c r="B9" s="1" t="s">
        <v>139</v>
      </c>
      <c r="C9" s="1">
        <v>36759.17</v>
      </c>
      <c r="D9" s="1">
        <v>802.6</v>
      </c>
      <c r="E9" s="1">
        <v>22779.78</v>
      </c>
      <c r="F9" s="37">
        <f t="shared" si="2"/>
        <v>2118.864</v>
      </c>
      <c r="G9" s="1">
        <v>6380</v>
      </c>
      <c r="H9" s="1">
        <f t="shared" si="3"/>
        <v>8498.8639999999996</v>
      </c>
      <c r="I9" s="37">
        <f t="shared" si="0"/>
        <v>87513.856</v>
      </c>
      <c r="J9" s="37">
        <f t="shared" si="1"/>
        <v>73534.466</v>
      </c>
      <c r="K9" s="1">
        <v>59253.55</v>
      </c>
      <c r="L9" s="1"/>
    </row>
    <row r="10" spans="1:14">
      <c r="A10" s="1">
        <v>4</v>
      </c>
      <c r="B10" s="1" t="s">
        <v>140</v>
      </c>
      <c r="C10" s="1">
        <v>31498.75</v>
      </c>
      <c r="D10" s="1">
        <v>832.2</v>
      </c>
      <c r="E10" s="1">
        <v>24033.27</v>
      </c>
      <c r="F10" s="37">
        <f t="shared" si="2"/>
        <v>2197.0079999999998</v>
      </c>
      <c r="G10" s="1">
        <v>7317.75</v>
      </c>
      <c r="H10" s="1">
        <f t="shared" si="3"/>
        <v>9514.7579999999998</v>
      </c>
      <c r="I10" s="37">
        <f t="shared" si="0"/>
        <v>37942.292000000001</v>
      </c>
      <c r="J10" s="37">
        <f t="shared" si="1"/>
        <v>30476.811999999998</v>
      </c>
      <c r="K10" s="1">
        <v>15958.3</v>
      </c>
      <c r="L10" s="1"/>
    </row>
    <row r="11" spans="1:14">
      <c r="A11" s="1">
        <v>5</v>
      </c>
      <c r="B11" s="1" t="s">
        <v>141</v>
      </c>
      <c r="C11" s="1">
        <v>37995.35</v>
      </c>
      <c r="D11" s="1">
        <v>836.6</v>
      </c>
      <c r="E11" s="1">
        <v>27995.759999999998</v>
      </c>
      <c r="F11" s="37">
        <f t="shared" si="2"/>
        <v>2208.6239999999998</v>
      </c>
      <c r="G11" s="1">
        <v>4400</v>
      </c>
      <c r="H11" s="1">
        <f t="shared" si="3"/>
        <v>6608.6239999999998</v>
      </c>
      <c r="I11" s="37">
        <f t="shared" si="0"/>
        <v>85759.725999999995</v>
      </c>
      <c r="J11" s="37">
        <f t="shared" si="1"/>
        <v>75760.135999999999</v>
      </c>
      <c r="K11" s="1">
        <v>54373</v>
      </c>
      <c r="L11" s="1"/>
    </row>
    <row r="12" spans="1:14">
      <c r="A12" s="1">
        <v>6</v>
      </c>
      <c r="B12" s="1" t="s">
        <v>142</v>
      </c>
      <c r="C12" s="1">
        <v>42816.7</v>
      </c>
      <c r="D12" s="1">
        <v>956.3</v>
      </c>
      <c r="E12" s="1">
        <v>21929.4</v>
      </c>
      <c r="F12" s="37">
        <f t="shared" si="2"/>
        <v>2524.6320000000001</v>
      </c>
      <c r="G12" s="1">
        <v>10144.75</v>
      </c>
      <c r="H12" s="1">
        <f t="shared" si="3"/>
        <v>12669.382</v>
      </c>
      <c r="I12" s="37">
        <f t="shared" si="0"/>
        <v>50188.758000000002</v>
      </c>
      <c r="J12" s="37">
        <f t="shared" si="1"/>
        <v>29301.457999999999</v>
      </c>
      <c r="K12" s="1">
        <v>20041.439999999999</v>
      </c>
      <c r="L12" s="1"/>
    </row>
    <row r="13" spans="1:14">
      <c r="A13" s="1">
        <v>7</v>
      </c>
      <c r="B13" s="1" t="s">
        <v>143</v>
      </c>
      <c r="C13" s="1">
        <v>39410.93</v>
      </c>
      <c r="D13" s="1">
        <v>867.7</v>
      </c>
      <c r="E13" s="1">
        <v>33139.660000000003</v>
      </c>
      <c r="F13" s="37">
        <f t="shared" si="2"/>
        <v>2290.7280000000001</v>
      </c>
      <c r="G13" s="1">
        <v>8362.75</v>
      </c>
      <c r="H13" s="1">
        <f t="shared" si="3"/>
        <v>10653.477999999999</v>
      </c>
      <c r="I13" s="37">
        <f t="shared" si="0"/>
        <v>8763.862000000001</v>
      </c>
      <c r="J13" s="37">
        <f t="shared" si="1"/>
        <v>2492.5920000000042</v>
      </c>
      <c r="K13" s="1">
        <v>-19993.59</v>
      </c>
      <c r="L13" s="1"/>
    </row>
    <row r="14" spans="1:14">
      <c r="A14" s="1">
        <v>8</v>
      </c>
      <c r="B14" s="1" t="s">
        <v>144</v>
      </c>
      <c r="C14" s="1">
        <v>32840.230000000003</v>
      </c>
      <c r="D14" s="1">
        <v>714.1</v>
      </c>
      <c r="E14" s="1">
        <v>24702.86</v>
      </c>
      <c r="F14" s="37">
        <f t="shared" si="2"/>
        <v>1885.2240000000002</v>
      </c>
      <c r="G14" s="1">
        <v>11924</v>
      </c>
      <c r="H14" s="1">
        <f t="shared" si="3"/>
        <v>13809.224</v>
      </c>
      <c r="I14" s="37">
        <f t="shared" si="0"/>
        <v>-9910.163999999997</v>
      </c>
      <c r="J14" s="37">
        <f t="shared" si="1"/>
        <v>-18047.534</v>
      </c>
      <c r="K14" s="1">
        <v>-28941.17</v>
      </c>
      <c r="L14" s="1"/>
    </row>
    <row r="15" spans="1:14">
      <c r="A15" s="1">
        <v>9</v>
      </c>
      <c r="B15" s="1" t="s">
        <v>145</v>
      </c>
      <c r="C15" s="1">
        <v>39347.800000000003</v>
      </c>
      <c r="D15" s="1">
        <v>867.5</v>
      </c>
      <c r="E15" s="1">
        <v>38460.53</v>
      </c>
      <c r="F15" s="37">
        <f t="shared" si="2"/>
        <v>2290.1999999999998</v>
      </c>
      <c r="G15" s="1">
        <v>6695</v>
      </c>
      <c r="H15" s="1">
        <f t="shared" si="3"/>
        <v>8985.2000000000007</v>
      </c>
      <c r="I15" s="37">
        <f t="shared" si="0"/>
        <v>83130.100000000006</v>
      </c>
      <c r="J15" s="37">
        <f t="shared" si="1"/>
        <v>82242.83</v>
      </c>
      <c r="K15" s="1">
        <v>52767.5</v>
      </c>
      <c r="L15" s="1"/>
    </row>
    <row r="16" spans="1:14">
      <c r="A16" s="1">
        <v>10</v>
      </c>
      <c r="B16" s="1" t="s">
        <v>146</v>
      </c>
      <c r="C16" s="1">
        <v>39533.58</v>
      </c>
      <c r="D16" s="1">
        <v>870.4</v>
      </c>
      <c r="E16" s="1">
        <v>22434.02</v>
      </c>
      <c r="F16" s="37">
        <f t="shared" si="2"/>
        <v>2297.8559999999998</v>
      </c>
      <c r="G16" s="1">
        <v>5390</v>
      </c>
      <c r="H16" s="1">
        <f t="shared" si="3"/>
        <v>7687.8559999999998</v>
      </c>
      <c r="I16" s="37">
        <f t="shared" si="0"/>
        <v>69934.853999999992</v>
      </c>
      <c r="J16" s="37">
        <f t="shared" si="1"/>
        <v>52835.293999999994</v>
      </c>
      <c r="K16" s="1">
        <v>38089.129999999997</v>
      </c>
      <c r="L16" s="1"/>
    </row>
    <row r="17" spans="1:12">
      <c r="A17" s="1">
        <v>11</v>
      </c>
      <c r="B17" s="1" t="s">
        <v>147</v>
      </c>
      <c r="C17" s="1">
        <v>34148.949999999997</v>
      </c>
      <c r="D17" s="1">
        <v>755.19</v>
      </c>
      <c r="E17" s="1">
        <v>26328.44</v>
      </c>
      <c r="F17" s="37">
        <f t="shared" si="2"/>
        <v>1993.7016000000003</v>
      </c>
      <c r="G17" s="1">
        <v>25040.37</v>
      </c>
      <c r="H17" s="1">
        <f t="shared" si="3"/>
        <v>27034.071599999999</v>
      </c>
      <c r="I17" s="37">
        <f t="shared" si="0"/>
        <v>20986.2284</v>
      </c>
      <c r="J17" s="37">
        <f t="shared" si="1"/>
        <v>13165.7184</v>
      </c>
      <c r="K17" s="1">
        <v>13871.35</v>
      </c>
      <c r="L17" s="1"/>
    </row>
    <row r="18" spans="1:12">
      <c r="A18" s="1">
        <v>12</v>
      </c>
      <c r="B18" s="1" t="s">
        <v>148</v>
      </c>
      <c r="C18" s="1">
        <v>40587.760000000002</v>
      </c>
      <c r="D18" s="1">
        <v>897.4</v>
      </c>
      <c r="E18" s="1">
        <v>23183.78</v>
      </c>
      <c r="F18" s="37">
        <f t="shared" si="2"/>
        <v>2369.136</v>
      </c>
      <c r="G18" s="1">
        <v>4400</v>
      </c>
      <c r="H18" s="1">
        <f t="shared" si="3"/>
        <v>6769.1360000000004</v>
      </c>
      <c r="I18" s="37">
        <f t="shared" ref="I18:I74" si="4">C18-H18+K18</f>
        <v>58062.264000000003</v>
      </c>
      <c r="J18" s="37">
        <f t="shared" ref="J18:J74" si="5">E18-H18+K18</f>
        <v>40658.284</v>
      </c>
      <c r="K18" s="1">
        <v>24243.64</v>
      </c>
      <c r="L18" s="1"/>
    </row>
    <row r="19" spans="1:12">
      <c r="A19" s="1">
        <v>13</v>
      </c>
      <c r="B19" s="1" t="s">
        <v>149</v>
      </c>
      <c r="C19" s="1">
        <v>32146.33</v>
      </c>
      <c r="D19" s="1">
        <v>701.43</v>
      </c>
      <c r="E19" s="1">
        <v>25412.66</v>
      </c>
      <c r="F19" s="37">
        <f t="shared" si="2"/>
        <v>1851.7751999999998</v>
      </c>
      <c r="G19" s="1">
        <v>4400</v>
      </c>
      <c r="H19" s="1">
        <f t="shared" si="3"/>
        <v>6251.7752</v>
      </c>
      <c r="I19" s="37">
        <f t="shared" si="4"/>
        <v>80419.404800000004</v>
      </c>
      <c r="J19" s="37">
        <f t="shared" si="5"/>
        <v>73685.734800000006</v>
      </c>
      <c r="K19" s="1">
        <v>54524.85</v>
      </c>
      <c r="L19" s="1"/>
    </row>
    <row r="20" spans="1:12">
      <c r="A20" s="1">
        <v>14</v>
      </c>
      <c r="B20" s="1" t="s">
        <v>150</v>
      </c>
      <c r="C20" s="1">
        <v>39750.910000000003</v>
      </c>
      <c r="D20" s="1">
        <v>867.75</v>
      </c>
      <c r="E20" s="37">
        <v>37752.9</v>
      </c>
      <c r="F20" s="37">
        <f t="shared" si="2"/>
        <v>2290.86</v>
      </c>
      <c r="G20" s="1">
        <v>88985.14</v>
      </c>
      <c r="H20" s="1">
        <f t="shared" si="3"/>
        <v>91276</v>
      </c>
      <c r="I20" s="37">
        <f t="shared" si="4"/>
        <v>-12358.299999999996</v>
      </c>
      <c r="J20" s="37">
        <f t="shared" si="5"/>
        <v>-14356.309999999998</v>
      </c>
      <c r="K20" s="1">
        <v>39166.79</v>
      </c>
      <c r="L20" s="1"/>
    </row>
    <row r="21" spans="1:12">
      <c r="A21" s="1">
        <v>15</v>
      </c>
      <c r="B21" s="1" t="s">
        <v>151</v>
      </c>
      <c r="C21" s="1">
        <v>34393.08</v>
      </c>
      <c r="D21" s="1">
        <v>761.99</v>
      </c>
      <c r="E21" s="1">
        <v>29752.86</v>
      </c>
      <c r="F21" s="37">
        <f t="shared" si="2"/>
        <v>2011.6536000000001</v>
      </c>
      <c r="G21" s="1">
        <v>6721</v>
      </c>
      <c r="H21" s="1">
        <f t="shared" si="3"/>
        <v>8732.6535999999996</v>
      </c>
      <c r="I21" s="37">
        <f t="shared" si="4"/>
        <v>46543.426400000004</v>
      </c>
      <c r="J21" s="37">
        <f t="shared" si="5"/>
        <v>41903.206400000003</v>
      </c>
      <c r="K21" s="1">
        <v>20883</v>
      </c>
      <c r="L21" s="1"/>
    </row>
    <row r="22" spans="1:12">
      <c r="A22" s="1">
        <v>16</v>
      </c>
      <c r="B22" s="1" t="s">
        <v>152</v>
      </c>
      <c r="C22" s="1">
        <v>40021.85</v>
      </c>
      <c r="D22" s="1">
        <v>887.4</v>
      </c>
      <c r="E22" s="1">
        <v>27273.06</v>
      </c>
      <c r="F22" s="37">
        <f t="shared" si="2"/>
        <v>2342.7359999999999</v>
      </c>
      <c r="G22" s="1">
        <v>7375.5</v>
      </c>
      <c r="H22" s="1">
        <f t="shared" si="3"/>
        <v>9718.2360000000008</v>
      </c>
      <c r="I22" s="37">
        <f t="shared" si="4"/>
        <v>44951.364000000001</v>
      </c>
      <c r="J22" s="37">
        <f t="shared" si="5"/>
        <v>32202.574000000001</v>
      </c>
      <c r="K22" s="1">
        <v>14647.75</v>
      </c>
      <c r="L22" s="1"/>
    </row>
    <row r="23" spans="1:12">
      <c r="A23" s="1">
        <v>17</v>
      </c>
      <c r="B23" s="1" t="s">
        <v>153</v>
      </c>
      <c r="C23" s="1">
        <v>24708.19</v>
      </c>
      <c r="D23" s="1">
        <v>541.29999999999995</v>
      </c>
      <c r="E23" s="37">
        <v>22623.3</v>
      </c>
      <c r="F23" s="37">
        <f t="shared" si="2"/>
        <v>1429.0319999999997</v>
      </c>
      <c r="G23" s="1">
        <v>13326.5</v>
      </c>
      <c r="H23" s="1">
        <f t="shared" si="3"/>
        <v>14755.531999999999</v>
      </c>
      <c r="I23" s="37">
        <f t="shared" si="4"/>
        <v>45821.607999999993</v>
      </c>
      <c r="J23" s="37">
        <f t="shared" si="5"/>
        <v>43736.717999999993</v>
      </c>
      <c r="K23" s="1">
        <v>35868.949999999997</v>
      </c>
      <c r="L23" s="1"/>
    </row>
    <row r="24" spans="1:12">
      <c r="A24" s="1">
        <v>18</v>
      </c>
      <c r="B24" s="1" t="s">
        <v>154</v>
      </c>
      <c r="C24" s="1">
        <v>36574.449999999997</v>
      </c>
      <c r="D24" s="1">
        <v>807.3</v>
      </c>
      <c r="E24" s="37">
        <v>26001.5</v>
      </c>
      <c r="F24" s="37">
        <f t="shared" si="2"/>
        <v>2131.2719999999999</v>
      </c>
      <c r="G24" s="1">
        <v>5390</v>
      </c>
      <c r="H24" s="1">
        <f t="shared" si="3"/>
        <v>7521.2719999999999</v>
      </c>
      <c r="I24" s="37">
        <f t="shared" si="4"/>
        <v>75233.038</v>
      </c>
      <c r="J24" s="37">
        <f t="shared" si="5"/>
        <v>64660.088000000003</v>
      </c>
      <c r="K24" s="1">
        <v>46179.86</v>
      </c>
      <c r="L24" s="1"/>
    </row>
    <row r="25" spans="1:12">
      <c r="A25" s="1">
        <v>19</v>
      </c>
      <c r="B25" s="1" t="s">
        <v>155</v>
      </c>
      <c r="C25" s="1">
        <v>32069.87</v>
      </c>
      <c r="D25" s="1">
        <v>706.31</v>
      </c>
      <c r="E25" s="1">
        <v>17815.22</v>
      </c>
      <c r="F25" s="37">
        <f t="shared" si="2"/>
        <v>1864.6583999999998</v>
      </c>
      <c r="G25" s="1">
        <v>6380</v>
      </c>
      <c r="H25" s="1">
        <f t="shared" si="3"/>
        <v>8244.6584000000003</v>
      </c>
      <c r="I25" s="37">
        <f t="shared" si="4"/>
        <v>49360.971599999997</v>
      </c>
      <c r="J25" s="37">
        <f t="shared" si="5"/>
        <v>35106.321599999996</v>
      </c>
      <c r="K25" s="1">
        <v>25535.759999999998</v>
      </c>
      <c r="L25" s="1"/>
    </row>
    <row r="26" spans="1:12">
      <c r="A26" s="1">
        <v>20</v>
      </c>
      <c r="B26" s="1" t="s">
        <v>156</v>
      </c>
      <c r="C26" s="1">
        <v>38698.01</v>
      </c>
      <c r="D26" s="1">
        <v>838.2</v>
      </c>
      <c r="E26" s="1">
        <v>24285.67</v>
      </c>
      <c r="F26" s="37">
        <f t="shared" si="2"/>
        <v>2212.8480000000004</v>
      </c>
      <c r="G26" s="1">
        <v>5326.75</v>
      </c>
      <c r="H26" s="1">
        <f t="shared" si="3"/>
        <v>7539.598</v>
      </c>
      <c r="I26" s="37">
        <f t="shared" si="4"/>
        <v>69909.602000000014</v>
      </c>
      <c r="J26" s="37">
        <f t="shared" si="5"/>
        <v>55497.262000000002</v>
      </c>
      <c r="K26" s="1">
        <v>38751.19</v>
      </c>
      <c r="L26" s="1"/>
    </row>
    <row r="27" spans="1:12">
      <c r="A27" s="1">
        <v>21</v>
      </c>
      <c r="B27" s="1" t="s">
        <v>157</v>
      </c>
      <c r="C27" s="1">
        <v>60512.32</v>
      </c>
      <c r="D27" s="1">
        <v>726.7</v>
      </c>
      <c r="E27" s="1">
        <v>42127.56</v>
      </c>
      <c r="F27" s="37">
        <f t="shared" si="2"/>
        <v>1918.4880000000003</v>
      </c>
      <c r="G27" s="1">
        <v>9985.25</v>
      </c>
      <c r="H27" s="1">
        <f t="shared" si="3"/>
        <v>11903.738000000001</v>
      </c>
      <c r="I27" s="37">
        <f t="shared" si="4"/>
        <v>53845.911999999997</v>
      </c>
      <c r="J27" s="37">
        <f t="shared" si="5"/>
        <v>35461.151999999995</v>
      </c>
      <c r="K27" s="1">
        <v>5237.33</v>
      </c>
      <c r="L27" s="1"/>
    </row>
    <row r="28" spans="1:12">
      <c r="A28" s="1">
        <v>22</v>
      </c>
      <c r="B28" s="1" t="s">
        <v>158</v>
      </c>
      <c r="C28" s="1">
        <v>41904.230000000003</v>
      </c>
      <c r="D28" s="1">
        <v>922.9</v>
      </c>
      <c r="E28" s="1">
        <v>32195.72</v>
      </c>
      <c r="F28" s="37">
        <f t="shared" si="2"/>
        <v>2436.4559999999997</v>
      </c>
      <c r="G28" s="1">
        <v>16509.900000000001</v>
      </c>
      <c r="H28" s="1">
        <f t="shared" si="3"/>
        <v>18946.356</v>
      </c>
      <c r="I28" s="37">
        <f t="shared" si="4"/>
        <v>53830.804000000004</v>
      </c>
      <c r="J28" s="37">
        <f t="shared" si="5"/>
        <v>44122.294000000002</v>
      </c>
      <c r="K28" s="1">
        <v>30872.93</v>
      </c>
      <c r="L28" s="1"/>
    </row>
    <row r="29" spans="1:12">
      <c r="A29" s="1">
        <v>23</v>
      </c>
      <c r="B29" s="1" t="s">
        <v>159</v>
      </c>
      <c r="C29" s="1">
        <v>38298.18</v>
      </c>
      <c r="D29" s="1">
        <v>838.7</v>
      </c>
      <c r="E29" s="1">
        <v>27461.56</v>
      </c>
      <c r="F29" s="37">
        <f t="shared" si="2"/>
        <v>2214.1680000000001</v>
      </c>
      <c r="G29" s="1">
        <v>12727</v>
      </c>
      <c r="H29" s="1">
        <f t="shared" si="3"/>
        <v>14941.168</v>
      </c>
      <c r="I29" s="37">
        <f t="shared" si="4"/>
        <v>53317.162000000004</v>
      </c>
      <c r="J29" s="37">
        <f t="shared" si="5"/>
        <v>42480.542000000001</v>
      </c>
      <c r="K29" s="1">
        <v>29960.15</v>
      </c>
      <c r="L29" s="1"/>
    </row>
    <row r="30" spans="1:12">
      <c r="A30" s="1">
        <v>24</v>
      </c>
      <c r="B30" s="1" t="s">
        <v>160</v>
      </c>
      <c r="C30" s="1">
        <v>41149.279999999999</v>
      </c>
      <c r="D30" s="1">
        <v>905.9</v>
      </c>
      <c r="E30" s="1">
        <v>30679.279999999999</v>
      </c>
      <c r="F30" s="37">
        <f t="shared" si="2"/>
        <v>2391.576</v>
      </c>
      <c r="G30" s="1">
        <v>20218</v>
      </c>
      <c r="H30" s="1">
        <f t="shared" si="3"/>
        <v>22609.576000000001</v>
      </c>
      <c r="I30" s="37">
        <f t="shared" si="4"/>
        <v>52124.583999999995</v>
      </c>
      <c r="J30" s="37">
        <f t="shared" si="5"/>
        <v>41654.583999999995</v>
      </c>
      <c r="K30" s="1">
        <v>33584.879999999997</v>
      </c>
      <c r="L30" s="1"/>
    </row>
    <row r="31" spans="1:12">
      <c r="A31" s="1">
        <v>25</v>
      </c>
      <c r="B31" s="1" t="s">
        <v>161</v>
      </c>
      <c r="C31" s="1">
        <v>36718.76</v>
      </c>
      <c r="D31" s="1">
        <v>810.6</v>
      </c>
      <c r="E31" s="1">
        <v>32913.730000000003</v>
      </c>
      <c r="F31" s="37">
        <f t="shared" si="2"/>
        <v>2139.9839999999999</v>
      </c>
      <c r="G31" s="1">
        <v>9350</v>
      </c>
      <c r="H31" s="1">
        <f t="shared" si="3"/>
        <v>11489.984</v>
      </c>
      <c r="I31" s="37">
        <f t="shared" si="4"/>
        <v>-6819.5339999999997</v>
      </c>
      <c r="J31" s="37">
        <f t="shared" si="5"/>
        <v>-10624.563999999998</v>
      </c>
      <c r="K31" s="1">
        <v>-32048.31</v>
      </c>
      <c r="L31" s="1"/>
    </row>
    <row r="32" spans="1:12">
      <c r="A32" s="1">
        <v>26</v>
      </c>
      <c r="B32" s="1" t="s">
        <v>162</v>
      </c>
      <c r="C32" s="1">
        <v>41438.57</v>
      </c>
      <c r="D32" s="1">
        <v>913.5</v>
      </c>
      <c r="E32" s="1">
        <v>34361.410000000003</v>
      </c>
      <c r="F32" s="37">
        <f t="shared" si="2"/>
        <v>2411.64</v>
      </c>
      <c r="G32" s="1">
        <v>9940.84</v>
      </c>
      <c r="H32" s="1">
        <f t="shared" si="3"/>
        <v>12352.48</v>
      </c>
      <c r="I32" s="37">
        <f t="shared" si="4"/>
        <v>91053.42</v>
      </c>
      <c r="J32" s="37">
        <f t="shared" si="5"/>
        <v>83976.260000000009</v>
      </c>
      <c r="K32" s="1">
        <v>61967.33</v>
      </c>
      <c r="L32" s="1"/>
    </row>
    <row r="33" spans="1:16">
      <c r="A33" s="1">
        <v>27</v>
      </c>
      <c r="B33" s="1" t="s">
        <v>163</v>
      </c>
      <c r="C33" s="1">
        <v>42086.68</v>
      </c>
      <c r="D33" s="1">
        <v>926.4</v>
      </c>
      <c r="E33" s="1">
        <v>28265.97</v>
      </c>
      <c r="F33" s="37">
        <f t="shared" si="2"/>
        <v>2445.6959999999999</v>
      </c>
      <c r="G33" s="1">
        <v>5390</v>
      </c>
      <c r="H33" s="1">
        <f t="shared" si="3"/>
        <v>7835.6959999999999</v>
      </c>
      <c r="I33" s="37">
        <f t="shared" si="4"/>
        <v>76915.883999999991</v>
      </c>
      <c r="J33" s="37">
        <f t="shared" si="5"/>
        <v>63095.173999999999</v>
      </c>
      <c r="K33" s="1">
        <v>42664.9</v>
      </c>
      <c r="L33" s="1"/>
    </row>
    <row r="34" spans="1:16">
      <c r="A34" s="1">
        <v>28</v>
      </c>
      <c r="B34" s="1" t="s">
        <v>164</v>
      </c>
      <c r="C34" s="1">
        <v>38025.64</v>
      </c>
      <c r="D34" s="1">
        <v>937.15</v>
      </c>
      <c r="E34" s="1">
        <v>26017.65</v>
      </c>
      <c r="F34" s="37">
        <f t="shared" si="2"/>
        <v>2474.076</v>
      </c>
      <c r="G34" s="1">
        <v>42459.31</v>
      </c>
      <c r="H34" s="1">
        <f t="shared" si="3"/>
        <v>44933.385999999999</v>
      </c>
      <c r="I34" s="37">
        <f t="shared" si="4"/>
        <v>21428.224000000002</v>
      </c>
      <c r="J34" s="37">
        <f t="shared" si="5"/>
        <v>9420.234000000004</v>
      </c>
      <c r="K34" s="1">
        <v>28335.97</v>
      </c>
      <c r="L34" s="1"/>
    </row>
    <row r="35" spans="1:16">
      <c r="A35" s="1">
        <v>29</v>
      </c>
      <c r="B35" s="1" t="s">
        <v>165</v>
      </c>
      <c r="C35" s="1">
        <v>37908.589999999997</v>
      </c>
      <c r="D35" s="1">
        <v>834.9</v>
      </c>
      <c r="E35" s="1">
        <v>22121.64</v>
      </c>
      <c r="F35" s="37">
        <f t="shared" si="2"/>
        <v>2204.136</v>
      </c>
      <c r="G35" s="1">
        <v>16920.2</v>
      </c>
      <c r="H35" s="1">
        <f t="shared" si="3"/>
        <v>19124.335999999999</v>
      </c>
      <c r="I35" s="37">
        <f t="shared" si="4"/>
        <v>56662.963999999993</v>
      </c>
      <c r="J35" s="37">
        <f t="shared" si="5"/>
        <v>40876.013999999996</v>
      </c>
      <c r="K35" s="1">
        <v>37878.71</v>
      </c>
      <c r="L35" s="1"/>
    </row>
    <row r="36" spans="1:16">
      <c r="A36" s="1">
        <v>30</v>
      </c>
      <c r="B36" s="1" t="s">
        <v>166</v>
      </c>
      <c r="C36" s="1">
        <v>26787.19</v>
      </c>
      <c r="D36" s="1">
        <v>590.6</v>
      </c>
      <c r="E36" s="1">
        <v>15460.86</v>
      </c>
      <c r="F36" s="37">
        <f t="shared" si="2"/>
        <v>1559.1840000000002</v>
      </c>
      <c r="G36" s="1">
        <v>6275.5</v>
      </c>
      <c r="H36" s="1">
        <f t="shared" si="3"/>
        <v>7834.6840000000002</v>
      </c>
      <c r="I36" s="37">
        <f t="shared" si="4"/>
        <v>58427.505999999994</v>
      </c>
      <c r="J36" s="37">
        <f t="shared" si="5"/>
        <v>47101.175999999999</v>
      </c>
      <c r="K36" s="1">
        <v>39475</v>
      </c>
      <c r="L36" s="1"/>
    </row>
    <row r="37" spans="1:16">
      <c r="A37" s="1">
        <v>31</v>
      </c>
      <c r="B37" s="1" t="s">
        <v>167</v>
      </c>
      <c r="C37" s="1">
        <v>0</v>
      </c>
      <c r="D37" s="1">
        <v>288.7</v>
      </c>
      <c r="E37" s="1">
        <v>0</v>
      </c>
      <c r="F37" s="37">
        <v>0</v>
      </c>
      <c r="G37" s="1">
        <v>0</v>
      </c>
      <c r="H37" s="1">
        <f t="shared" si="3"/>
        <v>0</v>
      </c>
      <c r="I37" s="37">
        <f t="shared" si="4"/>
        <v>0</v>
      </c>
      <c r="J37" s="37">
        <f t="shared" si="5"/>
        <v>0</v>
      </c>
      <c r="K37" s="1"/>
      <c r="L37" s="1"/>
    </row>
    <row r="38" spans="1:16">
      <c r="A38" s="1">
        <v>32</v>
      </c>
      <c r="B38" s="1" t="s">
        <v>168</v>
      </c>
      <c r="C38" s="1">
        <v>43907.8</v>
      </c>
      <c r="D38" s="1">
        <v>986.01</v>
      </c>
      <c r="E38" s="1">
        <v>35678.83</v>
      </c>
      <c r="F38" s="37">
        <f t="shared" si="2"/>
        <v>2603.0664000000002</v>
      </c>
      <c r="G38" s="1">
        <v>5493.95</v>
      </c>
      <c r="H38" s="1">
        <f t="shared" si="3"/>
        <v>8097.0164000000004</v>
      </c>
      <c r="I38" s="37">
        <f t="shared" si="4"/>
        <v>89542.593599999993</v>
      </c>
      <c r="J38" s="37">
        <f t="shared" si="5"/>
        <v>81313.623599999992</v>
      </c>
      <c r="K38" s="1">
        <v>53731.81</v>
      </c>
      <c r="L38" s="1"/>
    </row>
    <row r="39" spans="1:16">
      <c r="A39" s="1">
        <v>33</v>
      </c>
      <c r="B39" s="1" t="s">
        <v>169</v>
      </c>
      <c r="C39" s="1">
        <v>38258.629999999997</v>
      </c>
      <c r="D39" s="1">
        <v>834.5</v>
      </c>
      <c r="E39" s="1">
        <v>29884.76</v>
      </c>
      <c r="F39" s="37">
        <f t="shared" si="2"/>
        <v>2203.08</v>
      </c>
      <c r="G39" s="1">
        <v>9152.5499999999993</v>
      </c>
      <c r="H39" s="1">
        <f t="shared" si="3"/>
        <v>11355.63</v>
      </c>
      <c r="I39" s="37">
        <f t="shared" si="4"/>
        <v>76385.31</v>
      </c>
      <c r="J39" s="37">
        <f t="shared" si="5"/>
        <v>68011.44</v>
      </c>
      <c r="K39" s="1">
        <v>49482.31</v>
      </c>
      <c r="L39" s="1"/>
      <c r="P39" s="1"/>
    </row>
    <row r="40" spans="1:16">
      <c r="A40" s="1">
        <v>34</v>
      </c>
      <c r="B40" s="1" t="s">
        <v>170</v>
      </c>
      <c r="C40" s="1">
        <v>18858.37</v>
      </c>
      <c r="D40" s="1">
        <v>415.2</v>
      </c>
      <c r="E40" s="1">
        <v>8060.32</v>
      </c>
      <c r="F40" s="37">
        <f t="shared" si="2"/>
        <v>1096.1279999999999</v>
      </c>
      <c r="G40" s="1">
        <v>10860.85</v>
      </c>
      <c r="H40" s="1">
        <f t="shared" si="3"/>
        <v>11956.978000000001</v>
      </c>
      <c r="I40" s="37">
        <f t="shared" si="4"/>
        <v>-30229.697999999997</v>
      </c>
      <c r="J40" s="37">
        <f t="shared" si="5"/>
        <v>-41027.748</v>
      </c>
      <c r="K40" s="1">
        <v>-37131.089999999997</v>
      </c>
      <c r="L40" s="1"/>
      <c r="P40" s="1"/>
    </row>
    <row r="41" spans="1:16">
      <c r="A41" s="1">
        <v>35</v>
      </c>
      <c r="B41" s="1" t="s">
        <v>171</v>
      </c>
      <c r="C41" s="1">
        <v>29456.65</v>
      </c>
      <c r="D41" s="1">
        <v>648.6</v>
      </c>
      <c r="E41" s="1">
        <v>29456.65</v>
      </c>
      <c r="F41" s="37">
        <f t="shared" si="2"/>
        <v>1712.3040000000001</v>
      </c>
      <c r="G41" s="1">
        <v>5337.75</v>
      </c>
      <c r="H41" s="1">
        <f t="shared" si="3"/>
        <v>7050.0540000000001</v>
      </c>
      <c r="I41" s="37">
        <f t="shared" si="4"/>
        <v>59300.716</v>
      </c>
      <c r="J41" s="37">
        <f t="shared" si="5"/>
        <v>59300.716</v>
      </c>
      <c r="K41" s="1">
        <v>36894.120000000003</v>
      </c>
      <c r="L41" s="1"/>
    </row>
    <row r="42" spans="1:16">
      <c r="A42" s="1">
        <v>36</v>
      </c>
      <c r="B42" s="1" t="s">
        <v>172</v>
      </c>
      <c r="C42" s="1">
        <v>27374.720000000001</v>
      </c>
      <c r="D42" s="1">
        <v>602.9</v>
      </c>
      <c r="E42" s="1">
        <v>22009.81</v>
      </c>
      <c r="F42" s="37">
        <f t="shared" si="2"/>
        <v>1591.6559999999999</v>
      </c>
      <c r="G42" s="1">
        <v>9495.75</v>
      </c>
      <c r="H42" s="1">
        <f t="shared" si="3"/>
        <v>11087.405999999999</v>
      </c>
      <c r="I42" s="37">
        <f t="shared" si="4"/>
        <v>12476.974000000002</v>
      </c>
      <c r="J42" s="37">
        <f t="shared" si="5"/>
        <v>7112.0640000000021</v>
      </c>
      <c r="K42" s="1">
        <v>-3810.34</v>
      </c>
      <c r="L42" s="1"/>
    </row>
    <row r="43" spans="1:16">
      <c r="A43" s="1">
        <v>37</v>
      </c>
      <c r="B43" s="1" t="s">
        <v>173</v>
      </c>
      <c r="C43" s="1">
        <v>28581.97</v>
      </c>
      <c r="D43" s="1">
        <v>709.5</v>
      </c>
      <c r="E43" s="1">
        <v>21280.35</v>
      </c>
      <c r="F43" s="37">
        <f t="shared" si="2"/>
        <v>1873.08</v>
      </c>
      <c r="G43" s="1">
        <v>16463.150000000001</v>
      </c>
      <c r="H43" s="1">
        <f t="shared" si="3"/>
        <v>18336.230000000003</v>
      </c>
      <c r="I43" s="37">
        <f t="shared" si="4"/>
        <v>14893.309999999998</v>
      </c>
      <c r="J43" s="37">
        <f t="shared" si="5"/>
        <v>7591.6899999999951</v>
      </c>
      <c r="K43" s="1">
        <v>4647.57</v>
      </c>
      <c r="L43" s="1"/>
    </row>
    <row r="44" spans="1:16">
      <c r="A44" s="1">
        <v>38</v>
      </c>
      <c r="B44" s="1" t="s">
        <v>174</v>
      </c>
      <c r="C44" s="1">
        <v>26047.47</v>
      </c>
      <c r="D44" s="1">
        <v>573.1</v>
      </c>
      <c r="E44" s="1">
        <v>26047.47</v>
      </c>
      <c r="F44" s="37">
        <f t="shared" si="2"/>
        <v>1512.9840000000002</v>
      </c>
      <c r="G44" s="1">
        <v>5060</v>
      </c>
      <c r="H44" s="1">
        <f t="shared" si="3"/>
        <v>6572.9840000000004</v>
      </c>
      <c r="I44" s="37">
        <f t="shared" si="4"/>
        <v>-8696.4739999999983</v>
      </c>
      <c r="J44" s="37">
        <f t="shared" si="5"/>
        <v>-8696.4739999999983</v>
      </c>
      <c r="K44" s="1">
        <v>-28170.959999999999</v>
      </c>
      <c r="L44" s="1"/>
    </row>
    <row r="45" spans="1:16">
      <c r="A45" s="1">
        <v>39</v>
      </c>
      <c r="B45" s="1" t="s">
        <v>175</v>
      </c>
      <c r="C45" s="1">
        <v>33645.370000000003</v>
      </c>
      <c r="D45" s="1">
        <v>740.89</v>
      </c>
      <c r="E45" s="1">
        <v>19766.36</v>
      </c>
      <c r="F45" s="37">
        <f t="shared" si="2"/>
        <v>1955.9495999999999</v>
      </c>
      <c r="G45" s="1">
        <v>5663.35</v>
      </c>
      <c r="H45" s="1">
        <f t="shared" si="3"/>
        <v>7619.2996000000003</v>
      </c>
      <c r="I45" s="37">
        <f t="shared" si="4"/>
        <v>36408.810400000002</v>
      </c>
      <c r="J45" s="37">
        <f t="shared" si="5"/>
        <v>22529.8004</v>
      </c>
      <c r="K45" s="1">
        <v>10382.74</v>
      </c>
      <c r="L45" s="1"/>
    </row>
    <row r="46" spans="1:16">
      <c r="A46" s="1">
        <v>40</v>
      </c>
      <c r="B46" s="1" t="s">
        <v>176</v>
      </c>
      <c r="C46" s="1">
        <v>15499.21</v>
      </c>
      <c r="D46" s="1">
        <v>341.21</v>
      </c>
      <c r="E46" s="37">
        <v>10695</v>
      </c>
      <c r="F46" s="37">
        <f t="shared" si="2"/>
        <v>900.7944</v>
      </c>
      <c r="G46" s="1">
        <v>7742.13</v>
      </c>
      <c r="H46" s="1">
        <f t="shared" si="3"/>
        <v>8642.9243999999999</v>
      </c>
      <c r="I46" s="37">
        <f t="shared" si="4"/>
        <v>36156.2356</v>
      </c>
      <c r="J46" s="37">
        <f t="shared" si="5"/>
        <v>31352.025600000001</v>
      </c>
      <c r="K46" s="1">
        <v>29299.95</v>
      </c>
      <c r="L46" s="1"/>
    </row>
    <row r="47" spans="1:16">
      <c r="A47" s="1">
        <v>41</v>
      </c>
      <c r="B47" s="1" t="s">
        <v>177</v>
      </c>
      <c r="C47" s="1">
        <v>30762.97</v>
      </c>
      <c r="D47" s="1">
        <v>680.6</v>
      </c>
      <c r="E47" s="1">
        <v>21804.25</v>
      </c>
      <c r="F47" s="37">
        <f t="shared" si="2"/>
        <v>1796.7840000000001</v>
      </c>
      <c r="G47" s="1">
        <v>9617.6299999999992</v>
      </c>
      <c r="H47" s="1">
        <f t="shared" si="3"/>
        <v>11414.413999999999</v>
      </c>
      <c r="I47" s="37">
        <f t="shared" si="4"/>
        <v>39149.216</v>
      </c>
      <c r="J47" s="37">
        <f t="shared" si="5"/>
        <v>30190.495999999999</v>
      </c>
      <c r="K47" s="1">
        <v>19800.66</v>
      </c>
      <c r="L47" s="1"/>
    </row>
    <row r="48" spans="1:16">
      <c r="A48" s="1">
        <v>42</v>
      </c>
      <c r="B48" s="1" t="s">
        <v>178</v>
      </c>
      <c r="C48" s="1">
        <v>17763.77</v>
      </c>
      <c r="D48" s="1">
        <v>391.1</v>
      </c>
      <c r="E48" s="1">
        <v>14417.07</v>
      </c>
      <c r="F48" s="37">
        <f t="shared" si="2"/>
        <v>1032.5039999999999</v>
      </c>
      <c r="G48" s="1">
        <v>9316.1</v>
      </c>
      <c r="H48" s="1">
        <f t="shared" si="3"/>
        <v>10348.603999999999</v>
      </c>
      <c r="I48" s="37">
        <f t="shared" si="4"/>
        <v>30116.666000000001</v>
      </c>
      <c r="J48" s="37">
        <f t="shared" si="5"/>
        <v>26769.966</v>
      </c>
      <c r="K48" s="1">
        <v>22701.5</v>
      </c>
      <c r="L48" s="1"/>
    </row>
    <row r="49" spans="1:12">
      <c r="A49" s="1">
        <v>43</v>
      </c>
      <c r="B49" s="1" t="s">
        <v>179</v>
      </c>
      <c r="C49" s="1">
        <v>37068.269999999997</v>
      </c>
      <c r="D49" s="1">
        <v>816.1</v>
      </c>
      <c r="E49" s="1">
        <v>32221.91</v>
      </c>
      <c r="F49" s="37">
        <f t="shared" si="2"/>
        <v>2154.5039999999999</v>
      </c>
      <c r="G49" s="1">
        <v>8270</v>
      </c>
      <c r="H49" s="1">
        <f t="shared" si="3"/>
        <v>10424.504000000001</v>
      </c>
      <c r="I49" s="37">
        <f t="shared" si="4"/>
        <v>66981.266000000003</v>
      </c>
      <c r="J49" s="37">
        <f t="shared" si="5"/>
        <v>62134.906000000003</v>
      </c>
      <c r="K49" s="1">
        <v>40337.5</v>
      </c>
      <c r="L49" s="1"/>
    </row>
    <row r="50" spans="1:12">
      <c r="A50" s="1">
        <v>44</v>
      </c>
      <c r="B50" s="1" t="s">
        <v>180</v>
      </c>
      <c r="C50" s="1">
        <v>34089.24</v>
      </c>
      <c r="D50" s="1">
        <v>750.6</v>
      </c>
      <c r="E50" s="1">
        <v>25965.23</v>
      </c>
      <c r="F50" s="37">
        <f t="shared" si="2"/>
        <v>1981.5840000000001</v>
      </c>
      <c r="G50" s="1">
        <v>7691</v>
      </c>
      <c r="H50" s="1">
        <f t="shared" si="3"/>
        <v>9672.5840000000007</v>
      </c>
      <c r="I50" s="37">
        <f t="shared" si="4"/>
        <v>56934.045999999995</v>
      </c>
      <c r="J50" s="37">
        <f t="shared" si="5"/>
        <v>48810.036</v>
      </c>
      <c r="K50" s="1">
        <v>32517.39</v>
      </c>
      <c r="L50" s="1"/>
    </row>
    <row r="51" spans="1:12">
      <c r="A51" s="1">
        <v>45</v>
      </c>
      <c r="B51" s="1" t="s">
        <v>181</v>
      </c>
      <c r="C51" s="1">
        <v>29463.96</v>
      </c>
      <c r="D51" s="1">
        <v>648.70000000000005</v>
      </c>
      <c r="E51" s="1">
        <v>25691.71</v>
      </c>
      <c r="F51" s="37">
        <f t="shared" si="2"/>
        <v>1712.568</v>
      </c>
      <c r="G51" s="1">
        <v>6600</v>
      </c>
      <c r="H51" s="1">
        <f t="shared" si="3"/>
        <v>8312.5679999999993</v>
      </c>
      <c r="I51" s="37">
        <f t="shared" si="4"/>
        <v>35686.892</v>
      </c>
      <c r="J51" s="37">
        <f t="shared" si="5"/>
        <v>31914.642</v>
      </c>
      <c r="K51" s="1">
        <v>14535.5</v>
      </c>
      <c r="L51" s="1"/>
    </row>
    <row r="52" spans="1:12">
      <c r="A52" s="1">
        <v>46</v>
      </c>
      <c r="B52" s="1" t="s">
        <v>182</v>
      </c>
      <c r="C52" s="1">
        <v>18032.849999999999</v>
      </c>
      <c r="D52" s="1">
        <v>401.6</v>
      </c>
      <c r="E52" s="1">
        <v>8472.2999999999993</v>
      </c>
      <c r="F52" s="37">
        <f t="shared" si="2"/>
        <v>1060.2240000000002</v>
      </c>
      <c r="G52" s="1">
        <v>13245.1</v>
      </c>
      <c r="H52" s="1">
        <f t="shared" si="3"/>
        <v>14305.324000000001</v>
      </c>
      <c r="I52" s="37">
        <f t="shared" si="4"/>
        <v>25446.155999999999</v>
      </c>
      <c r="J52" s="37">
        <f t="shared" si="5"/>
        <v>15885.606</v>
      </c>
      <c r="K52" s="1">
        <v>21718.63</v>
      </c>
      <c r="L52" s="1"/>
    </row>
    <row r="53" spans="1:12">
      <c r="A53" s="1">
        <v>47</v>
      </c>
      <c r="B53" s="1" t="s">
        <v>183</v>
      </c>
      <c r="C53" s="1">
        <v>33438.559999999998</v>
      </c>
      <c r="D53" s="1">
        <v>737</v>
      </c>
      <c r="E53" s="1">
        <v>23891.35</v>
      </c>
      <c r="F53" s="37">
        <f t="shared" si="2"/>
        <v>1945.6800000000003</v>
      </c>
      <c r="G53" s="1">
        <v>36057.14</v>
      </c>
      <c r="H53" s="1">
        <f t="shared" si="3"/>
        <v>38002.82</v>
      </c>
      <c r="I53" s="37">
        <f t="shared" si="4"/>
        <v>37473.259999999995</v>
      </c>
      <c r="J53" s="37">
        <f t="shared" si="5"/>
        <v>27926.049999999996</v>
      </c>
      <c r="K53" s="1">
        <v>42037.52</v>
      </c>
      <c r="L53" s="1"/>
    </row>
    <row r="54" spans="1:12">
      <c r="A54" s="1">
        <v>48</v>
      </c>
      <c r="B54" s="1" t="s">
        <v>184</v>
      </c>
      <c r="C54" s="1">
        <v>39590.839999999997</v>
      </c>
      <c r="D54" s="1">
        <v>871</v>
      </c>
      <c r="E54" s="1">
        <v>17154.41</v>
      </c>
      <c r="F54" s="37">
        <f t="shared" si="2"/>
        <v>2299.44</v>
      </c>
      <c r="G54" s="1">
        <v>25201</v>
      </c>
      <c r="H54" s="1">
        <f t="shared" si="3"/>
        <v>27500.44</v>
      </c>
      <c r="I54" s="37">
        <f t="shared" si="4"/>
        <v>-70541.05</v>
      </c>
      <c r="J54" s="37">
        <f t="shared" si="5"/>
        <v>-92977.48</v>
      </c>
      <c r="K54" s="1">
        <v>-82631.45</v>
      </c>
      <c r="L54" s="1"/>
    </row>
    <row r="55" spans="1:12">
      <c r="A55" s="1">
        <v>49</v>
      </c>
      <c r="B55" s="1" t="s">
        <v>185</v>
      </c>
      <c r="C55" s="1">
        <v>38794.870000000003</v>
      </c>
      <c r="D55" s="1">
        <v>852</v>
      </c>
      <c r="E55" s="1">
        <v>28032.59</v>
      </c>
      <c r="F55" s="37">
        <f t="shared" si="2"/>
        <v>2249.2799999999997</v>
      </c>
      <c r="G55" s="1">
        <v>4400</v>
      </c>
      <c r="H55" s="1">
        <f t="shared" si="3"/>
        <v>6649.28</v>
      </c>
      <c r="I55" s="37">
        <f t="shared" si="4"/>
        <v>64227.19</v>
      </c>
      <c r="J55" s="37">
        <f t="shared" si="5"/>
        <v>53464.91</v>
      </c>
      <c r="K55" s="1">
        <v>32081.599999999999</v>
      </c>
      <c r="L55" s="1"/>
    </row>
    <row r="56" spans="1:12">
      <c r="A56" s="1">
        <v>50</v>
      </c>
      <c r="B56" s="1" t="s">
        <v>186</v>
      </c>
      <c r="C56" s="1">
        <v>39224.730000000003</v>
      </c>
      <c r="D56" s="1">
        <v>863.6</v>
      </c>
      <c r="E56" s="1">
        <v>23384.65</v>
      </c>
      <c r="F56" s="37">
        <f t="shared" si="2"/>
        <v>2279.9040000000005</v>
      </c>
      <c r="G56" s="1">
        <v>4400</v>
      </c>
      <c r="H56" s="1">
        <f t="shared" si="3"/>
        <v>6679.9040000000005</v>
      </c>
      <c r="I56" s="37">
        <f t="shared" si="4"/>
        <v>71418.426000000007</v>
      </c>
      <c r="J56" s="37">
        <f t="shared" si="5"/>
        <v>55578.345999999998</v>
      </c>
      <c r="K56" s="1">
        <v>38873.599999999999</v>
      </c>
      <c r="L56" s="1"/>
    </row>
    <row r="57" spans="1:12">
      <c r="A57" s="1">
        <v>51</v>
      </c>
      <c r="B57" s="1" t="s">
        <v>187</v>
      </c>
      <c r="C57" s="1">
        <v>51746.51</v>
      </c>
      <c r="D57" s="1">
        <v>1139.29</v>
      </c>
      <c r="E57" s="1">
        <v>33766.089999999997</v>
      </c>
      <c r="F57" s="37">
        <f t="shared" si="2"/>
        <v>3007.7255999999998</v>
      </c>
      <c r="G57" s="1">
        <v>13480.5</v>
      </c>
      <c r="H57" s="1">
        <f t="shared" si="3"/>
        <v>16488.225599999998</v>
      </c>
      <c r="I57" s="37">
        <f t="shared" si="4"/>
        <v>99021.154399999999</v>
      </c>
      <c r="J57" s="37">
        <f t="shared" si="5"/>
        <v>81040.734400000001</v>
      </c>
      <c r="K57" s="1">
        <v>63762.87</v>
      </c>
      <c r="L57" s="1"/>
    </row>
    <row r="58" spans="1:12">
      <c r="A58" s="51">
        <v>52</v>
      </c>
      <c r="B58" s="51" t="s">
        <v>188</v>
      </c>
      <c r="C58" s="51">
        <v>42020.76</v>
      </c>
      <c r="D58" s="51">
        <v>925.16</v>
      </c>
      <c r="E58" s="51">
        <v>42020.76</v>
      </c>
      <c r="F58" s="37">
        <f t="shared" si="2"/>
        <v>2442.4223999999999</v>
      </c>
      <c r="G58" s="51">
        <v>21930.7</v>
      </c>
      <c r="H58" s="1">
        <f t="shared" si="3"/>
        <v>24373.1224</v>
      </c>
      <c r="I58" s="37">
        <f t="shared" si="4"/>
        <v>69439.3076</v>
      </c>
      <c r="J58" s="37">
        <f t="shared" si="5"/>
        <v>69439.3076</v>
      </c>
      <c r="K58" s="1">
        <v>51791.67</v>
      </c>
      <c r="L58" s="1"/>
    </row>
    <row r="59" spans="1:12">
      <c r="A59" s="1">
        <v>53</v>
      </c>
      <c r="B59" s="1" t="s">
        <v>190</v>
      </c>
      <c r="C59" s="1">
        <v>38949.94</v>
      </c>
      <c r="D59" s="1">
        <v>857.55</v>
      </c>
      <c r="E59" s="1">
        <v>29555.74</v>
      </c>
      <c r="F59" s="37">
        <f t="shared" si="2"/>
        <v>2263.9319999999998</v>
      </c>
      <c r="G59" s="51">
        <v>11451</v>
      </c>
      <c r="H59" s="1">
        <f t="shared" si="3"/>
        <v>13714.932000000001</v>
      </c>
      <c r="I59" s="37">
        <f t="shared" si="4"/>
        <v>66837.088000000003</v>
      </c>
      <c r="J59" s="37">
        <f t="shared" si="5"/>
        <v>57442.888000000006</v>
      </c>
      <c r="K59" s="1">
        <v>41602.080000000002</v>
      </c>
      <c r="L59" s="1"/>
    </row>
    <row r="60" spans="1:12">
      <c r="A60" s="1">
        <v>54</v>
      </c>
      <c r="B60" s="1" t="s">
        <v>189</v>
      </c>
      <c r="C60" s="1">
        <v>39456.33</v>
      </c>
      <c r="D60" s="1">
        <v>868.9</v>
      </c>
      <c r="E60" s="1">
        <v>28656.34</v>
      </c>
      <c r="F60" s="37">
        <f t="shared" si="2"/>
        <v>2293.8959999999997</v>
      </c>
      <c r="G60" s="1">
        <v>7213.25</v>
      </c>
      <c r="H60" s="1">
        <f t="shared" si="3"/>
        <v>9507.1460000000006</v>
      </c>
      <c r="I60" s="37">
        <f t="shared" si="4"/>
        <v>75622.914000000004</v>
      </c>
      <c r="J60" s="37">
        <f t="shared" si="5"/>
        <v>64822.923999999999</v>
      </c>
      <c r="K60" s="1">
        <v>45673.73</v>
      </c>
      <c r="L60" s="1"/>
    </row>
    <row r="61" spans="1:12">
      <c r="A61" s="1">
        <v>55</v>
      </c>
      <c r="B61" s="1" t="s">
        <v>191</v>
      </c>
      <c r="C61" s="1">
        <v>39762.21</v>
      </c>
      <c r="D61" s="1">
        <v>870.5</v>
      </c>
      <c r="E61" s="1">
        <v>25059.02</v>
      </c>
      <c r="F61" s="37">
        <f t="shared" si="2"/>
        <v>2298.12</v>
      </c>
      <c r="G61" s="1">
        <v>6380</v>
      </c>
      <c r="H61" s="1">
        <f t="shared" si="3"/>
        <v>8678.119999999999</v>
      </c>
      <c r="I61" s="37">
        <f t="shared" si="4"/>
        <v>11820.59</v>
      </c>
      <c r="J61" s="37">
        <f t="shared" si="5"/>
        <v>-2882.5999999999985</v>
      </c>
      <c r="K61" s="1">
        <v>-19263.5</v>
      </c>
      <c r="L61" s="1"/>
    </row>
    <row r="62" spans="1:12">
      <c r="A62" s="1">
        <v>56</v>
      </c>
      <c r="B62" s="1" t="s">
        <v>192</v>
      </c>
      <c r="C62" s="1">
        <v>32171.16</v>
      </c>
      <c r="D62" s="1">
        <v>708.7</v>
      </c>
      <c r="E62" s="37">
        <v>13781</v>
      </c>
      <c r="F62" s="37">
        <f t="shared" si="2"/>
        <v>1870.9680000000003</v>
      </c>
      <c r="G62" s="1">
        <v>14519</v>
      </c>
      <c r="H62" s="37">
        <f t="shared" si="3"/>
        <v>16389.968000000001</v>
      </c>
      <c r="I62" s="37">
        <f t="shared" si="4"/>
        <v>-2694.5480000000025</v>
      </c>
      <c r="J62" s="37">
        <f t="shared" si="5"/>
        <v>-21084.708000000002</v>
      </c>
      <c r="K62" s="1">
        <v>-18475.740000000002</v>
      </c>
      <c r="L62" s="1"/>
    </row>
    <row r="63" spans="1:12">
      <c r="A63" s="1">
        <v>57</v>
      </c>
      <c r="B63" s="1" t="s">
        <v>193</v>
      </c>
      <c r="C63" s="1">
        <v>39992.33</v>
      </c>
      <c r="D63" s="1">
        <v>880.5</v>
      </c>
      <c r="E63" s="1">
        <v>25952.959999999999</v>
      </c>
      <c r="F63" s="37">
        <f t="shared" si="2"/>
        <v>2324.52</v>
      </c>
      <c r="G63" s="1">
        <v>18793.5</v>
      </c>
      <c r="H63" s="37">
        <f t="shared" si="3"/>
        <v>21118.02</v>
      </c>
      <c r="I63" s="37">
        <f t="shared" si="4"/>
        <v>30875.43</v>
      </c>
      <c r="J63" s="37">
        <f t="shared" si="5"/>
        <v>16836.059999999998</v>
      </c>
      <c r="K63" s="1">
        <v>12001.12</v>
      </c>
      <c r="L63" s="1"/>
    </row>
    <row r="64" spans="1:12">
      <c r="A64" s="1">
        <v>58</v>
      </c>
      <c r="B64" s="1" t="s">
        <v>194</v>
      </c>
      <c r="C64" s="1">
        <v>41043.050000000003</v>
      </c>
      <c r="D64" s="1">
        <v>903.7</v>
      </c>
      <c r="E64" s="1">
        <v>28264.080000000002</v>
      </c>
      <c r="F64" s="37">
        <f t="shared" si="2"/>
        <v>2385.768</v>
      </c>
      <c r="G64" s="1">
        <v>46276.5</v>
      </c>
      <c r="H64" s="37">
        <f t="shared" si="3"/>
        <v>48662.267999999996</v>
      </c>
      <c r="I64" s="37">
        <f t="shared" si="4"/>
        <v>38467.772000000004</v>
      </c>
      <c r="J64" s="37">
        <f t="shared" si="5"/>
        <v>25688.802000000003</v>
      </c>
      <c r="K64" s="1">
        <v>46086.99</v>
      </c>
      <c r="L64" s="1"/>
    </row>
    <row r="65" spans="1:12">
      <c r="A65" s="1">
        <v>59</v>
      </c>
      <c r="B65" s="1" t="s">
        <v>195</v>
      </c>
      <c r="C65" s="1">
        <v>27070.33</v>
      </c>
      <c r="D65" s="1">
        <v>601.4</v>
      </c>
      <c r="E65" s="1">
        <v>13577.42</v>
      </c>
      <c r="F65" s="37">
        <f t="shared" si="2"/>
        <v>1587.6959999999999</v>
      </c>
      <c r="G65" s="1">
        <v>4400</v>
      </c>
      <c r="H65" s="37">
        <f t="shared" si="3"/>
        <v>5987.6959999999999</v>
      </c>
      <c r="I65" s="37">
        <f t="shared" si="4"/>
        <v>55248.634000000005</v>
      </c>
      <c r="J65" s="37">
        <f t="shared" si="5"/>
        <v>41755.724000000002</v>
      </c>
      <c r="K65" s="1">
        <v>34166</v>
      </c>
      <c r="L65" s="1"/>
    </row>
    <row r="66" spans="1:12">
      <c r="A66" s="51">
        <v>60</v>
      </c>
      <c r="B66" s="51" t="s">
        <v>196</v>
      </c>
      <c r="C66" s="51">
        <v>42190.61</v>
      </c>
      <c r="D66" s="51">
        <v>928.9</v>
      </c>
      <c r="E66" s="51">
        <v>42190.61</v>
      </c>
      <c r="F66" s="52">
        <f t="shared" si="2"/>
        <v>2452.2960000000003</v>
      </c>
      <c r="G66" s="51">
        <v>19580.18</v>
      </c>
      <c r="H66" s="51">
        <f t="shared" si="3"/>
        <v>22032.476000000002</v>
      </c>
      <c r="I66" s="37">
        <f t="shared" si="4"/>
        <v>59978.633999999998</v>
      </c>
      <c r="J66" s="37">
        <f t="shared" si="5"/>
        <v>59978.633999999998</v>
      </c>
      <c r="K66" s="51">
        <v>39820.5</v>
      </c>
      <c r="L66" s="1"/>
    </row>
    <row r="67" spans="1:12">
      <c r="A67" s="1">
        <v>61</v>
      </c>
      <c r="B67" s="1" t="s">
        <v>197</v>
      </c>
      <c r="C67" s="1">
        <v>16401.18</v>
      </c>
      <c r="D67" s="1">
        <v>361.1</v>
      </c>
      <c r="E67" s="1">
        <v>11149.5</v>
      </c>
      <c r="F67" s="37">
        <f t="shared" si="2"/>
        <v>953.30400000000009</v>
      </c>
      <c r="G67" s="1">
        <v>7370</v>
      </c>
      <c r="H67" s="37">
        <f t="shared" si="3"/>
        <v>8323.3040000000001</v>
      </c>
      <c r="I67" s="37">
        <f t="shared" si="4"/>
        <v>13711.696</v>
      </c>
      <c r="J67" s="37">
        <f t="shared" si="5"/>
        <v>8460.0159999999996</v>
      </c>
      <c r="K67" s="1">
        <v>5633.82</v>
      </c>
      <c r="L67" s="1"/>
    </row>
    <row r="68" spans="1:12">
      <c r="A68" s="1">
        <v>62</v>
      </c>
      <c r="B68" s="1" t="s">
        <v>198</v>
      </c>
      <c r="C68" s="1">
        <v>32808.400000000001</v>
      </c>
      <c r="D68" s="1">
        <v>866.8</v>
      </c>
      <c r="E68" s="1">
        <v>18612.580000000002</v>
      </c>
      <c r="F68" s="37">
        <f t="shared" si="2"/>
        <v>2288.3519999999999</v>
      </c>
      <c r="G68" s="1">
        <v>5390</v>
      </c>
      <c r="H68" s="37">
        <f t="shared" si="3"/>
        <v>7678.3519999999999</v>
      </c>
      <c r="I68" s="37">
        <f t="shared" si="4"/>
        <v>18080.778000000002</v>
      </c>
      <c r="J68" s="37">
        <f t="shared" si="5"/>
        <v>3884.9580000000024</v>
      </c>
      <c r="K68" s="1">
        <v>-7049.27</v>
      </c>
      <c r="L68" s="1"/>
    </row>
    <row r="69" spans="1:12">
      <c r="A69" s="1">
        <v>63</v>
      </c>
      <c r="B69" s="1" t="s">
        <v>199</v>
      </c>
      <c r="C69" s="1">
        <v>25616.22</v>
      </c>
      <c r="D69" s="1">
        <v>564.59</v>
      </c>
      <c r="E69" s="1">
        <v>22713.54</v>
      </c>
      <c r="F69" s="37">
        <f t="shared" si="2"/>
        <v>1490.5176000000001</v>
      </c>
      <c r="G69" s="1">
        <v>7045.5</v>
      </c>
      <c r="H69" s="37">
        <f t="shared" si="3"/>
        <v>8536.0175999999992</v>
      </c>
      <c r="I69" s="37">
        <f t="shared" si="4"/>
        <v>56835.252400000005</v>
      </c>
      <c r="J69" s="37">
        <f t="shared" si="5"/>
        <v>53932.572400000005</v>
      </c>
      <c r="K69" s="1">
        <v>39755.050000000003</v>
      </c>
      <c r="L69" s="1"/>
    </row>
    <row r="70" spans="1:12">
      <c r="A70" s="1">
        <v>64</v>
      </c>
      <c r="B70" s="1" t="s">
        <v>200</v>
      </c>
      <c r="C70" s="1">
        <v>40438.15</v>
      </c>
      <c r="D70" s="1">
        <v>896.4</v>
      </c>
      <c r="E70" s="1">
        <v>27215.86</v>
      </c>
      <c r="F70" s="37">
        <f t="shared" si="2"/>
        <v>2366.4960000000001</v>
      </c>
      <c r="G70" s="1">
        <v>4400</v>
      </c>
      <c r="H70" s="37">
        <f t="shared" si="3"/>
        <v>6766.4960000000001</v>
      </c>
      <c r="I70" s="37">
        <f t="shared" si="4"/>
        <v>71188.464000000007</v>
      </c>
      <c r="J70" s="37">
        <f t="shared" si="5"/>
        <v>57966.173999999999</v>
      </c>
      <c r="K70" s="1">
        <v>37516.81</v>
      </c>
      <c r="L70" s="1"/>
    </row>
    <row r="71" spans="1:12">
      <c r="A71" s="1">
        <v>65</v>
      </c>
      <c r="B71" s="1" t="s">
        <v>201</v>
      </c>
      <c r="C71" s="1">
        <v>27560.89</v>
      </c>
      <c r="D71" s="1">
        <v>606.79999999999995</v>
      </c>
      <c r="E71" s="1">
        <v>24168.799999999999</v>
      </c>
      <c r="F71" s="37">
        <f t="shared" si="2"/>
        <v>1601.9519999999998</v>
      </c>
      <c r="G71" s="1">
        <v>9240</v>
      </c>
      <c r="H71" s="37">
        <f t="shared" si="3"/>
        <v>10841.951999999999</v>
      </c>
      <c r="I71" s="37">
        <f t="shared" si="4"/>
        <v>49732.258000000002</v>
      </c>
      <c r="J71" s="37">
        <f t="shared" si="5"/>
        <v>46340.167999999998</v>
      </c>
      <c r="K71" s="1">
        <v>33013.32</v>
      </c>
      <c r="L71" s="1"/>
    </row>
    <row r="72" spans="1:12">
      <c r="A72" s="1">
        <v>66</v>
      </c>
      <c r="B72" s="1" t="s">
        <v>202</v>
      </c>
      <c r="C72" s="1">
        <v>39459.86</v>
      </c>
      <c r="D72" s="1">
        <v>871.2</v>
      </c>
      <c r="E72" s="1">
        <v>32393.18</v>
      </c>
      <c r="F72" s="37">
        <f>D72*0.44*6</f>
        <v>2299.9680000000003</v>
      </c>
      <c r="G72" s="1">
        <v>5060</v>
      </c>
      <c r="H72" s="37">
        <f>SUM(F72:G72)</f>
        <v>7359.9680000000008</v>
      </c>
      <c r="I72" s="37">
        <f t="shared" si="4"/>
        <v>89171.891999999993</v>
      </c>
      <c r="J72" s="37">
        <f t="shared" si="5"/>
        <v>82105.212</v>
      </c>
      <c r="K72" s="1">
        <v>57072</v>
      </c>
      <c r="L72" s="1"/>
    </row>
    <row r="73" spans="1:12">
      <c r="A73" s="1">
        <v>67</v>
      </c>
      <c r="B73" s="1" t="s">
        <v>203</v>
      </c>
      <c r="C73" s="1">
        <v>33815.97</v>
      </c>
      <c r="D73" s="1">
        <v>744.4</v>
      </c>
      <c r="E73" s="1">
        <v>20119.84</v>
      </c>
      <c r="F73" s="37">
        <f>D73*0.44*6</f>
        <v>1965.2159999999999</v>
      </c>
      <c r="G73" s="1">
        <v>5940</v>
      </c>
      <c r="H73" s="37">
        <f>SUM(F73:G73)</f>
        <v>7905.2160000000003</v>
      </c>
      <c r="I73" s="37">
        <f t="shared" si="4"/>
        <v>69680.754000000001</v>
      </c>
      <c r="J73" s="37">
        <f t="shared" si="5"/>
        <v>55984.623999999996</v>
      </c>
      <c r="K73" s="1">
        <v>43770</v>
      </c>
      <c r="L73" s="1"/>
    </row>
    <row r="74" spans="1:12">
      <c r="A74" s="1">
        <v>68</v>
      </c>
      <c r="B74" s="1" t="s">
        <v>204</v>
      </c>
      <c r="C74" s="1">
        <v>40314.050000000003</v>
      </c>
      <c r="D74" s="1">
        <v>887.7</v>
      </c>
      <c r="E74" s="1">
        <v>24030.639999999999</v>
      </c>
      <c r="F74" s="37">
        <f>D74*0.44*6</f>
        <v>2343.5280000000002</v>
      </c>
      <c r="G74" s="1">
        <v>39135.800000000003</v>
      </c>
      <c r="H74" s="37">
        <f>F74+G74</f>
        <v>41479.328000000001</v>
      </c>
      <c r="I74" s="37">
        <f t="shared" si="4"/>
        <v>26194.962000000003</v>
      </c>
      <c r="J74" s="37">
        <f t="shared" si="5"/>
        <v>9911.5519999999997</v>
      </c>
      <c r="K74" s="1">
        <v>27360.240000000002</v>
      </c>
      <c r="L74" s="1"/>
    </row>
    <row r="75" spans="1:12">
      <c r="A75" t="s">
        <v>136</v>
      </c>
      <c r="C75" s="1">
        <f t="shared" ref="C75:J75" si="6">SUM(C7:C74)</f>
        <v>2338828.2000000002</v>
      </c>
      <c r="D75" s="50">
        <f t="shared" si="6"/>
        <v>51648.819999999992</v>
      </c>
      <c r="E75" s="1">
        <f>SUM(E7:E74)</f>
        <v>1692227.5400000003</v>
      </c>
      <c r="F75" s="1">
        <f t="shared" si="6"/>
        <v>135590.71679999997</v>
      </c>
      <c r="G75" s="1">
        <f t="shared" si="6"/>
        <v>836961.64</v>
      </c>
      <c r="H75" s="1">
        <f t="shared" si="6"/>
        <v>972552.35680000018</v>
      </c>
      <c r="I75" s="1">
        <f t="shared" si="6"/>
        <v>3030755.3732000003</v>
      </c>
      <c r="J75" s="1">
        <f t="shared" si="6"/>
        <v>2384154.7132000001</v>
      </c>
      <c r="K75" s="1">
        <f>SUM(K7:K74)</f>
        <v>1664479.5300000005</v>
      </c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M6" sqref="M6:M8"/>
    </sheetView>
  </sheetViews>
  <sheetFormatPr defaultRowHeight="15"/>
  <sheetData>
    <row r="1" spans="1:14">
      <c r="A1" s="53" t="s">
        <v>207</v>
      </c>
      <c r="B1" s="53"/>
      <c r="C1" s="53"/>
      <c r="D1" s="53"/>
      <c r="E1" s="53"/>
      <c r="F1" s="53" t="s">
        <v>127</v>
      </c>
      <c r="G1" s="53"/>
      <c r="H1" s="53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2</v>
      </c>
      <c r="B3" s="2"/>
      <c r="C3" s="2" t="s">
        <v>3</v>
      </c>
      <c r="D3" s="2">
        <v>871.2</v>
      </c>
      <c r="E3" s="3" t="s">
        <v>4</v>
      </c>
      <c r="F3" s="2"/>
      <c r="G3" s="53"/>
      <c r="H3" s="53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128</v>
      </c>
      <c r="J5" s="6" t="s">
        <v>14</v>
      </c>
      <c r="K5" s="6"/>
      <c r="L5" s="6" t="s">
        <v>129</v>
      </c>
      <c r="M5" s="7" t="s">
        <v>16</v>
      </c>
      <c r="N5" s="1"/>
    </row>
    <row r="6" spans="1:14">
      <c r="A6" s="3" t="s">
        <v>17</v>
      </c>
      <c r="B6" s="3">
        <v>6594.98</v>
      </c>
      <c r="C6" s="3"/>
      <c r="D6" s="3">
        <v>1681.12</v>
      </c>
      <c r="E6" s="3"/>
      <c r="F6" s="8">
        <v>4281.18</v>
      </c>
      <c r="G6" s="3">
        <v>174.24</v>
      </c>
      <c r="H6" s="3">
        <v>609.84</v>
      </c>
      <c r="I6" s="3">
        <v>13341.36</v>
      </c>
      <c r="J6" s="8">
        <v>11017</v>
      </c>
      <c r="K6" s="3"/>
      <c r="L6" s="8">
        <f>SUM(J6:K6)</f>
        <v>11017</v>
      </c>
      <c r="M6" s="8">
        <f>I6-L6</f>
        <v>2324.3600000000006</v>
      </c>
      <c r="N6" s="1"/>
    </row>
    <row r="7" spans="1:14">
      <c r="A7" s="3" t="s">
        <v>18</v>
      </c>
      <c r="B7" s="3">
        <v>6594.98</v>
      </c>
      <c r="C7" s="3"/>
      <c r="D7" s="3">
        <v>2598.6</v>
      </c>
      <c r="E7" s="3"/>
      <c r="F7" s="3">
        <v>2824.77</v>
      </c>
      <c r="G7" s="3">
        <v>174.24</v>
      </c>
      <c r="H7" s="3">
        <v>609.84</v>
      </c>
      <c r="I7" s="3">
        <f t="shared" ref="I7:I14" si="0">SUM(B7:H7)</f>
        <v>12802.43</v>
      </c>
      <c r="J7" s="8">
        <v>8420</v>
      </c>
      <c r="K7" s="3"/>
      <c r="L7" s="8">
        <f t="shared" ref="L7:L15" si="1">SUM(J7:K7)</f>
        <v>8420</v>
      </c>
      <c r="M7" s="8">
        <f t="shared" ref="M7:M18" si="2">I7-L7</f>
        <v>4382.43</v>
      </c>
      <c r="N7" s="1"/>
    </row>
    <row r="8" spans="1:14">
      <c r="A8" s="3" t="s">
        <v>19</v>
      </c>
      <c r="B8" s="3">
        <v>6594.98</v>
      </c>
      <c r="C8" s="3"/>
      <c r="D8" s="3">
        <v>1189.02</v>
      </c>
      <c r="E8" s="3"/>
      <c r="F8" s="3">
        <v>3007.42</v>
      </c>
      <c r="G8" s="3">
        <v>174.24</v>
      </c>
      <c r="H8" s="3">
        <v>609.84</v>
      </c>
      <c r="I8" s="3">
        <f t="shared" si="0"/>
        <v>11575.5</v>
      </c>
      <c r="J8" s="8">
        <v>10197.5</v>
      </c>
      <c r="K8" s="3"/>
      <c r="L8" s="8">
        <f t="shared" si="1"/>
        <v>10197.5</v>
      </c>
      <c r="M8" s="8">
        <f t="shared" si="2"/>
        <v>1378</v>
      </c>
      <c r="N8" s="1"/>
    </row>
    <row r="9" spans="1:14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  <c r="N9" s="1"/>
    </row>
    <row r="10" spans="1:14">
      <c r="A10" s="3" t="s">
        <v>21</v>
      </c>
      <c r="B10" s="3"/>
      <c r="C10" s="3"/>
      <c r="D10" s="3"/>
      <c r="E10" s="3"/>
      <c r="F10" s="8"/>
      <c r="G10" s="9"/>
      <c r="H10" s="9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  <c r="N10" s="1"/>
    </row>
    <row r="11" spans="1:14">
      <c r="A11" s="3" t="s">
        <v>22</v>
      </c>
      <c r="B11" s="3"/>
      <c r="C11" s="3"/>
      <c r="D11" s="3"/>
      <c r="E11" s="3"/>
      <c r="F11" s="8"/>
      <c r="G11" s="9"/>
      <c r="H11" s="9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  <c r="N11" s="1"/>
    </row>
    <row r="12" spans="1:14">
      <c r="A12" s="3" t="s">
        <v>23</v>
      </c>
      <c r="B12" s="3"/>
      <c r="C12" s="3"/>
      <c r="D12" s="3"/>
      <c r="E12" s="3"/>
      <c r="F12" s="8"/>
      <c r="G12" s="9"/>
      <c r="H12" s="9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  <c r="N12" s="1"/>
    </row>
    <row r="13" spans="1:14">
      <c r="A13" s="3" t="s">
        <v>24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  <c r="N13" s="1"/>
    </row>
    <row r="14" spans="1:14">
      <c r="A14" s="3" t="s">
        <v>25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  <c r="N14" s="1"/>
    </row>
    <row r="15" spans="1:14">
      <c r="A15" s="3" t="s">
        <v>26</v>
      </c>
      <c r="B15" s="3"/>
      <c r="C15" s="3"/>
      <c r="D15" s="3"/>
      <c r="E15" s="3"/>
      <c r="F15" s="8"/>
      <c r="G15" s="9"/>
      <c r="H15" s="9"/>
      <c r="I15" s="3"/>
      <c r="J15" s="8"/>
      <c r="K15" s="3"/>
      <c r="L15" s="8">
        <f t="shared" si="1"/>
        <v>0</v>
      </c>
      <c r="M15" s="8">
        <f t="shared" si="2"/>
        <v>0</v>
      </c>
      <c r="N15" s="1"/>
    </row>
    <row r="16" spans="1:14">
      <c r="A16" s="3" t="s">
        <v>27</v>
      </c>
      <c r="B16" s="3"/>
      <c r="C16" s="3"/>
      <c r="D16" s="3"/>
      <c r="E16" s="3"/>
      <c r="F16" s="8"/>
      <c r="G16" s="9"/>
      <c r="H16" s="9"/>
      <c r="I16" s="3"/>
      <c r="J16" s="8"/>
      <c r="K16" s="3"/>
      <c r="L16" s="8"/>
      <c r="M16" s="8">
        <f t="shared" si="2"/>
        <v>0</v>
      </c>
      <c r="N16" s="1"/>
    </row>
    <row r="17" spans="1:14">
      <c r="A17" s="3" t="s">
        <v>28</v>
      </c>
      <c r="B17" s="3"/>
      <c r="C17" s="3"/>
      <c r="D17" s="3"/>
      <c r="E17" s="3"/>
      <c r="F17" s="8"/>
      <c r="G17" s="9"/>
      <c r="H17" s="9"/>
      <c r="I17" s="3"/>
      <c r="J17" s="8"/>
      <c r="K17" s="3"/>
      <c r="L17" s="8"/>
      <c r="M17" s="8">
        <f t="shared" si="2"/>
        <v>0</v>
      </c>
      <c r="N17" s="1"/>
    </row>
    <row r="18" spans="1:14">
      <c r="A18" s="10" t="s">
        <v>29</v>
      </c>
      <c r="B18" s="3">
        <v>19784.900000000001</v>
      </c>
      <c r="C18" s="3">
        <f>SUM(C6:C14)</f>
        <v>0</v>
      </c>
      <c r="D18" s="3">
        <v>5468.74</v>
      </c>
      <c r="E18" s="3">
        <f>SUM(E6:E14)</f>
        <v>0</v>
      </c>
      <c r="F18" s="3">
        <v>10133.370000000001</v>
      </c>
      <c r="G18" s="3">
        <v>522.72</v>
      </c>
      <c r="H18" s="3">
        <v>1829.52</v>
      </c>
      <c r="I18" s="3">
        <v>37719.29</v>
      </c>
      <c r="J18" s="3">
        <v>29634.5</v>
      </c>
      <c r="K18" s="3">
        <f>SUM(K6:K14)</f>
        <v>0</v>
      </c>
      <c r="L18" s="3">
        <v>29634.5</v>
      </c>
      <c r="M18" s="8">
        <f t="shared" si="2"/>
        <v>8084.7900000000009</v>
      </c>
      <c r="N18" s="1"/>
    </row>
    <row r="19" spans="1:14">
      <c r="J19" s="3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M16" sqref="M16"/>
    </sheetView>
  </sheetViews>
  <sheetFormatPr defaultRowHeight="15"/>
  <sheetData>
    <row r="1" spans="1:16">
      <c r="A1" s="53" t="s">
        <v>215</v>
      </c>
      <c r="B1" s="53"/>
      <c r="C1" s="53"/>
      <c r="D1" s="53"/>
      <c r="E1" s="53"/>
      <c r="F1" s="57" t="s">
        <v>130</v>
      </c>
      <c r="G1" s="57"/>
      <c r="H1" s="57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" t="s">
        <v>2</v>
      </c>
      <c r="B3" s="2"/>
      <c r="C3" s="2" t="s">
        <v>3</v>
      </c>
      <c r="D3" s="2">
        <v>744.4</v>
      </c>
      <c r="E3" s="3" t="s">
        <v>4</v>
      </c>
      <c r="F3" s="2"/>
      <c r="G3" s="53"/>
      <c r="H3" s="53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12</v>
      </c>
      <c r="I5" s="34" t="s">
        <v>13</v>
      </c>
      <c r="J5" s="34" t="s">
        <v>14</v>
      </c>
      <c r="K5" s="34"/>
      <c r="L5" s="34" t="s">
        <v>15</v>
      </c>
      <c r="M5" s="35" t="s">
        <v>16</v>
      </c>
      <c r="N5" s="1"/>
      <c r="O5" s="1"/>
      <c r="P5" s="1"/>
    </row>
    <row r="6" spans="1:16">
      <c r="A6" s="3" t="s">
        <v>17</v>
      </c>
      <c r="B6" s="3">
        <v>5635.11</v>
      </c>
      <c r="C6" s="3"/>
      <c r="D6" s="3">
        <v>1606.64</v>
      </c>
      <c r="E6" s="3"/>
      <c r="F6" s="8">
        <v>3908.63</v>
      </c>
      <c r="G6" s="8">
        <v>0</v>
      </c>
      <c r="H6" s="3">
        <v>521.08000000000004</v>
      </c>
      <c r="I6" s="8">
        <v>11671.46</v>
      </c>
      <c r="J6" s="30">
        <v>7668.13</v>
      </c>
      <c r="K6" s="3"/>
      <c r="L6" s="8">
        <f>SUM(J6:K6)</f>
        <v>7668.13</v>
      </c>
      <c r="M6" s="30">
        <v>4003.33</v>
      </c>
      <c r="N6" s="1"/>
      <c r="O6" s="1"/>
      <c r="P6" s="1"/>
    </row>
    <row r="7" spans="1:16">
      <c r="A7" s="3" t="s">
        <v>18</v>
      </c>
      <c r="B7">
        <v>5635.11</v>
      </c>
      <c r="C7" s="3"/>
      <c r="D7" s="3">
        <v>1380.54</v>
      </c>
      <c r="E7" s="3"/>
      <c r="F7" s="8">
        <v>3448</v>
      </c>
      <c r="G7" s="8">
        <f>G6</f>
        <v>0</v>
      </c>
      <c r="H7" s="3">
        <f>H6</f>
        <v>521.08000000000004</v>
      </c>
      <c r="I7" s="8">
        <v>10984.73</v>
      </c>
      <c r="J7" s="8">
        <v>9882.1299999999992</v>
      </c>
      <c r="K7" s="3"/>
      <c r="L7" s="8">
        <f t="shared" ref="L7:L17" si="0">SUM(J7:K7)</f>
        <v>9882.1299999999992</v>
      </c>
      <c r="M7" s="8">
        <v>-1102.5999999999999</v>
      </c>
      <c r="N7" s="1"/>
      <c r="O7" s="1"/>
      <c r="P7" s="1"/>
    </row>
    <row r="8" spans="1:16">
      <c r="A8" s="3" t="s">
        <v>19</v>
      </c>
      <c r="B8" s="3">
        <f>B6</f>
        <v>5635.11</v>
      </c>
      <c r="C8" s="3"/>
      <c r="D8" s="3">
        <v>1726.34</v>
      </c>
      <c r="E8" s="3"/>
      <c r="F8" s="8">
        <v>4396.76</v>
      </c>
      <c r="G8" s="8">
        <f>G6</f>
        <v>0</v>
      </c>
      <c r="H8" s="3">
        <f>H7</f>
        <v>521.08000000000004</v>
      </c>
      <c r="I8" s="8">
        <f>SUM(B8:H8)</f>
        <v>12279.289999999999</v>
      </c>
      <c r="J8" s="8">
        <v>2460</v>
      </c>
      <c r="K8" s="3"/>
      <c r="L8" s="8">
        <f t="shared" si="0"/>
        <v>2460</v>
      </c>
      <c r="M8" s="8">
        <f>I8-L8</f>
        <v>9819.2899999999991</v>
      </c>
      <c r="N8" s="1"/>
      <c r="O8" s="1"/>
      <c r="P8" s="1"/>
    </row>
    <row r="9" spans="1:16">
      <c r="A9" s="3" t="s">
        <v>20</v>
      </c>
      <c r="B9" s="3"/>
      <c r="C9" s="3"/>
      <c r="D9" s="3"/>
      <c r="E9" s="3"/>
      <c r="F9" s="8"/>
      <c r="G9" s="8">
        <f>G6</f>
        <v>0</v>
      </c>
      <c r="H9" s="3"/>
      <c r="I9" s="8">
        <f t="shared" ref="I9:I17" si="1">SUM(B9:H9)</f>
        <v>0</v>
      </c>
      <c r="J9" s="8"/>
      <c r="K9" s="3"/>
      <c r="L9" s="8">
        <f t="shared" si="0"/>
        <v>0</v>
      </c>
      <c r="M9" s="30">
        <v>0</v>
      </c>
      <c r="N9" s="1"/>
      <c r="O9" s="1"/>
      <c r="P9" s="1"/>
    </row>
    <row r="10" spans="1:16">
      <c r="A10" s="3" t="s">
        <v>21</v>
      </c>
      <c r="B10" s="3"/>
      <c r="C10" s="3"/>
      <c r="D10" s="3"/>
      <c r="E10" s="3"/>
      <c r="F10" s="8"/>
      <c r="G10" s="8">
        <f>G6</f>
        <v>0</v>
      </c>
      <c r="H10" s="3">
        <f t="shared" ref="H10:H17" si="2">H9</f>
        <v>0</v>
      </c>
      <c r="I10" s="8">
        <f t="shared" si="1"/>
        <v>0</v>
      </c>
      <c r="J10" s="8"/>
      <c r="K10" s="3"/>
      <c r="L10" s="8">
        <f t="shared" si="0"/>
        <v>0</v>
      </c>
      <c r="M10" s="8">
        <v>0</v>
      </c>
      <c r="N10" s="1"/>
      <c r="O10" s="1"/>
      <c r="P10" s="1"/>
    </row>
    <row r="11" spans="1:16">
      <c r="A11" s="3" t="s">
        <v>22</v>
      </c>
      <c r="B11" s="3"/>
      <c r="C11" s="3"/>
      <c r="D11" s="3"/>
      <c r="E11" s="3"/>
      <c r="F11" s="8"/>
      <c r="G11" s="8">
        <f>G6</f>
        <v>0</v>
      </c>
      <c r="H11" s="3">
        <f t="shared" si="2"/>
        <v>0</v>
      </c>
      <c r="I11" s="8">
        <f t="shared" si="1"/>
        <v>0</v>
      </c>
      <c r="J11" s="8"/>
      <c r="K11" s="3"/>
      <c r="L11" s="8">
        <f t="shared" si="0"/>
        <v>0</v>
      </c>
      <c r="M11" s="8">
        <f>I11-L11</f>
        <v>0</v>
      </c>
      <c r="N11" s="1"/>
      <c r="O11" s="1"/>
      <c r="P11" s="1"/>
    </row>
    <row r="12" spans="1:16">
      <c r="A12" s="3" t="s">
        <v>23</v>
      </c>
      <c r="B12" s="3"/>
      <c r="C12" s="3"/>
      <c r="D12" s="3"/>
      <c r="E12" s="3"/>
      <c r="F12" s="8"/>
      <c r="G12" s="8">
        <f t="shared" ref="G12:G17" si="3">G6</f>
        <v>0</v>
      </c>
      <c r="H12" s="3">
        <f t="shared" si="2"/>
        <v>0</v>
      </c>
      <c r="I12" s="8">
        <f t="shared" si="1"/>
        <v>0</v>
      </c>
      <c r="J12" s="8"/>
      <c r="K12" s="3"/>
      <c r="L12" s="8">
        <f t="shared" si="0"/>
        <v>0</v>
      </c>
      <c r="M12" s="30">
        <v>0</v>
      </c>
      <c r="N12" s="1"/>
      <c r="O12" s="1"/>
      <c r="P12" s="1"/>
    </row>
    <row r="13" spans="1:16">
      <c r="A13" s="3" t="s">
        <v>24</v>
      </c>
      <c r="B13" s="3"/>
      <c r="C13" s="3"/>
      <c r="D13" s="3"/>
      <c r="E13" s="3"/>
      <c r="F13" s="8"/>
      <c r="G13" s="8">
        <f t="shared" si="3"/>
        <v>0</v>
      </c>
      <c r="H13" s="3">
        <f t="shared" si="2"/>
        <v>0</v>
      </c>
      <c r="I13" s="8">
        <f t="shared" si="1"/>
        <v>0</v>
      </c>
      <c r="J13" s="8"/>
      <c r="K13" s="3"/>
      <c r="L13" s="8">
        <f t="shared" si="0"/>
        <v>0</v>
      </c>
      <c r="M13" s="8">
        <v>0</v>
      </c>
      <c r="N13" s="1"/>
      <c r="O13" s="1"/>
      <c r="P13" s="1"/>
    </row>
    <row r="14" spans="1:16">
      <c r="A14" s="3" t="s">
        <v>25</v>
      </c>
      <c r="B14" s="3"/>
      <c r="C14" s="3"/>
      <c r="D14" s="3"/>
      <c r="E14" s="3"/>
      <c r="F14" s="8"/>
      <c r="G14" s="8">
        <f t="shared" si="3"/>
        <v>0</v>
      </c>
      <c r="H14" s="3">
        <f t="shared" si="2"/>
        <v>0</v>
      </c>
      <c r="I14" s="8">
        <f t="shared" si="1"/>
        <v>0</v>
      </c>
      <c r="J14" s="8"/>
      <c r="K14" s="3"/>
      <c r="L14" s="8">
        <f t="shared" si="0"/>
        <v>0</v>
      </c>
      <c r="M14" s="8">
        <f>I14-L14</f>
        <v>0</v>
      </c>
      <c r="N14" s="1"/>
      <c r="O14" s="1"/>
      <c r="P14" s="1"/>
    </row>
    <row r="15" spans="1:16">
      <c r="A15" s="3" t="s">
        <v>26</v>
      </c>
      <c r="B15" s="3">
        <f>B9</f>
        <v>0</v>
      </c>
      <c r="C15" s="3"/>
      <c r="D15" s="3"/>
      <c r="E15" s="3"/>
      <c r="F15" s="8"/>
      <c r="G15" s="8">
        <f t="shared" si="3"/>
        <v>0</v>
      </c>
      <c r="H15" s="3">
        <f t="shared" si="2"/>
        <v>0</v>
      </c>
      <c r="I15" s="8">
        <f t="shared" si="1"/>
        <v>0</v>
      </c>
      <c r="J15" s="8"/>
      <c r="K15" s="3"/>
      <c r="L15" s="8">
        <f t="shared" si="0"/>
        <v>0</v>
      </c>
      <c r="M15" s="30">
        <v>0</v>
      </c>
      <c r="N15" s="1"/>
      <c r="O15" s="1"/>
      <c r="P15" s="1"/>
    </row>
    <row r="16" spans="1:16">
      <c r="A16" s="3" t="s">
        <v>27</v>
      </c>
      <c r="B16" s="3">
        <f>B10</f>
        <v>0</v>
      </c>
      <c r="C16" s="3"/>
      <c r="D16" s="3"/>
      <c r="E16" s="3"/>
      <c r="F16" s="8"/>
      <c r="G16" s="8">
        <f t="shared" si="3"/>
        <v>0</v>
      </c>
      <c r="H16" s="3">
        <f t="shared" si="2"/>
        <v>0</v>
      </c>
      <c r="I16" s="8">
        <f t="shared" si="1"/>
        <v>0</v>
      </c>
      <c r="J16" s="8"/>
      <c r="K16" s="3"/>
      <c r="L16" s="8">
        <f t="shared" si="0"/>
        <v>0</v>
      </c>
      <c r="M16" s="8">
        <v>0</v>
      </c>
      <c r="N16" s="1"/>
      <c r="O16" s="1"/>
      <c r="P16" s="1"/>
    </row>
    <row r="17" spans="1:16">
      <c r="A17" s="3" t="s">
        <v>28</v>
      </c>
      <c r="B17" s="3">
        <f>B11</f>
        <v>0</v>
      </c>
      <c r="C17" s="3"/>
      <c r="D17" s="3"/>
      <c r="E17" s="3"/>
      <c r="F17" s="8"/>
      <c r="G17" s="8">
        <f t="shared" si="3"/>
        <v>0</v>
      </c>
      <c r="H17" s="3">
        <f t="shared" si="2"/>
        <v>0</v>
      </c>
      <c r="I17" s="8">
        <f t="shared" si="1"/>
        <v>0</v>
      </c>
      <c r="J17" s="8"/>
      <c r="K17" s="3"/>
      <c r="L17" s="8">
        <f t="shared" si="0"/>
        <v>0</v>
      </c>
      <c r="M17" s="8">
        <f>I17-L17</f>
        <v>0</v>
      </c>
      <c r="N17" s="1"/>
      <c r="O17" s="1"/>
      <c r="P17" s="1"/>
    </row>
    <row r="18" spans="1:16">
      <c r="A18" s="36" t="s">
        <v>29</v>
      </c>
      <c r="B18" s="3">
        <v>16905.330000000002</v>
      </c>
      <c r="C18" s="3">
        <f t="shared" ref="C18:K18" si="4">SUM(C6:C14)</f>
        <v>0</v>
      </c>
      <c r="D18" s="3">
        <v>4713.5200000000004</v>
      </c>
      <c r="E18" s="3">
        <f t="shared" si="4"/>
        <v>0</v>
      </c>
      <c r="F18" s="3">
        <f>SUM(F6:F17)</f>
        <v>11753.39</v>
      </c>
      <c r="G18" s="3">
        <f t="shared" si="4"/>
        <v>0</v>
      </c>
      <c r="H18" s="3">
        <v>1563.24</v>
      </c>
      <c r="I18" s="3">
        <v>34935.480000000003</v>
      </c>
      <c r="J18" s="3">
        <v>20010.259999999998</v>
      </c>
      <c r="K18" s="3">
        <f t="shared" si="4"/>
        <v>0</v>
      </c>
      <c r="L18" s="3">
        <v>20010.259999999998</v>
      </c>
      <c r="M18" s="3">
        <v>12720.02</v>
      </c>
      <c r="N18" s="1"/>
      <c r="O18" s="1"/>
      <c r="P18" s="1"/>
    </row>
    <row r="19" spans="1:16">
      <c r="I19">
        <v>0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M18" sqref="M18"/>
    </sheetView>
  </sheetViews>
  <sheetFormatPr defaultRowHeight="15"/>
  <sheetData>
    <row r="1" spans="1:13">
      <c r="A1" s="53" t="s">
        <v>216</v>
      </c>
      <c r="B1" s="53"/>
      <c r="C1" s="53"/>
      <c r="D1" s="53"/>
      <c r="E1" s="53"/>
      <c r="F1" s="53" t="s">
        <v>131</v>
      </c>
      <c r="G1" s="53"/>
      <c r="H1" s="53"/>
      <c r="I1" s="1"/>
    </row>
    <row r="2" spans="1:13">
      <c r="A2" s="1"/>
      <c r="B2" s="1"/>
      <c r="C2" s="1"/>
      <c r="D2" s="1"/>
      <c r="E2" s="1"/>
      <c r="F2" s="1"/>
      <c r="G2" s="1"/>
      <c r="H2" s="1"/>
      <c r="I2" s="1"/>
    </row>
    <row r="3" spans="1:13">
      <c r="A3" s="2" t="s">
        <v>2</v>
      </c>
      <c r="B3" s="2"/>
      <c r="C3" s="2" t="s">
        <v>3</v>
      </c>
      <c r="D3" s="2">
        <v>887.7</v>
      </c>
      <c r="E3" s="3" t="s">
        <v>4</v>
      </c>
      <c r="F3" s="2"/>
      <c r="G3" s="53"/>
      <c r="H3" s="53"/>
      <c r="I3" s="1"/>
    </row>
    <row r="5" spans="1:13" ht="60.75">
      <c r="A5" s="27" t="s">
        <v>5</v>
      </c>
      <c r="B5" s="39" t="s">
        <v>6</v>
      </c>
      <c r="C5" s="40" t="s">
        <v>7</v>
      </c>
      <c r="D5" s="40" t="s">
        <v>8</v>
      </c>
      <c r="E5" s="40" t="s">
        <v>9</v>
      </c>
      <c r="F5" s="40" t="s">
        <v>31</v>
      </c>
      <c r="G5" s="40" t="s">
        <v>32</v>
      </c>
      <c r="H5" s="40" t="s">
        <v>12</v>
      </c>
      <c r="I5" s="40" t="s">
        <v>132</v>
      </c>
      <c r="J5" s="40" t="s">
        <v>14</v>
      </c>
      <c r="K5" s="40"/>
      <c r="L5" s="40" t="s">
        <v>133</v>
      </c>
      <c r="M5" s="41" t="s">
        <v>16</v>
      </c>
    </row>
    <row r="6" spans="1:13">
      <c r="A6" s="28" t="s">
        <v>17</v>
      </c>
      <c r="B6" s="3">
        <v>6719.89</v>
      </c>
      <c r="C6" s="3"/>
      <c r="D6" s="3">
        <v>728.84</v>
      </c>
      <c r="E6" s="3"/>
      <c r="F6" s="8">
        <v>2174.46</v>
      </c>
      <c r="G6" s="3">
        <v>177.54</v>
      </c>
      <c r="H6" s="3">
        <v>621.39</v>
      </c>
      <c r="I6" s="3">
        <v>10422.209999999999</v>
      </c>
      <c r="J6" s="8">
        <v>14297.5</v>
      </c>
      <c r="K6" s="3"/>
      <c r="L6" s="8">
        <f t="shared" ref="L6:L17" si="0">SUM(J6:K6)</f>
        <v>14297.5</v>
      </c>
      <c r="M6" s="8">
        <f t="shared" ref="M6:M17" si="1">I6-L6</f>
        <v>-3875.2900000000009</v>
      </c>
    </row>
    <row r="7" spans="1:13">
      <c r="A7" s="28" t="s">
        <v>18</v>
      </c>
      <c r="B7" s="3">
        <v>6719.89</v>
      </c>
      <c r="C7" s="3"/>
      <c r="D7" s="3">
        <v>734.16</v>
      </c>
      <c r="E7" s="3"/>
      <c r="F7" s="8">
        <v>1476.74</v>
      </c>
      <c r="G7" s="3">
        <v>177.54</v>
      </c>
      <c r="H7" s="3">
        <v>621.39</v>
      </c>
      <c r="I7" s="3">
        <v>9729.7199999999993</v>
      </c>
      <c r="J7" s="8">
        <v>8731</v>
      </c>
      <c r="K7" s="3"/>
      <c r="L7" s="8">
        <f t="shared" si="0"/>
        <v>8731</v>
      </c>
      <c r="M7" s="8">
        <f t="shared" si="1"/>
        <v>998.71999999999935</v>
      </c>
    </row>
    <row r="8" spans="1:13">
      <c r="A8" s="28" t="s">
        <v>19</v>
      </c>
      <c r="B8" s="3">
        <v>6719.89</v>
      </c>
      <c r="C8" s="3"/>
      <c r="D8" s="3">
        <v>739.48</v>
      </c>
      <c r="E8" s="3"/>
      <c r="F8" s="8">
        <v>1883</v>
      </c>
      <c r="G8" s="3">
        <v>177.54</v>
      </c>
      <c r="H8" s="3">
        <v>621.39</v>
      </c>
      <c r="I8" s="3">
        <f t="shared" ref="I8:I16" si="2">SUM(B8:H8)</f>
        <v>10141.300000000001</v>
      </c>
      <c r="J8" s="8">
        <v>6062</v>
      </c>
      <c r="K8" s="3"/>
      <c r="L8" s="8">
        <f t="shared" si="0"/>
        <v>6062</v>
      </c>
      <c r="M8" s="8">
        <f t="shared" si="1"/>
        <v>4079.3000000000011</v>
      </c>
    </row>
    <row r="9" spans="1:13">
      <c r="A9" s="28" t="s">
        <v>20</v>
      </c>
      <c r="B9" s="3"/>
      <c r="C9" s="3"/>
      <c r="D9" s="3"/>
      <c r="E9" s="3"/>
      <c r="F9" s="8"/>
      <c r="G9" s="3"/>
      <c r="H9" s="3"/>
      <c r="I9" s="3">
        <f t="shared" si="2"/>
        <v>0</v>
      </c>
      <c r="J9" s="8"/>
      <c r="K9" s="3"/>
      <c r="L9" s="8">
        <f t="shared" si="0"/>
        <v>0</v>
      </c>
      <c r="M9" s="8">
        <f t="shared" si="1"/>
        <v>0</v>
      </c>
    </row>
    <row r="10" spans="1:13">
      <c r="A10" s="28" t="s">
        <v>21</v>
      </c>
      <c r="B10" s="3"/>
      <c r="C10" s="3"/>
      <c r="D10" s="3"/>
      <c r="E10" s="3"/>
      <c r="F10" s="8"/>
      <c r="G10" s="3"/>
      <c r="H10" s="3"/>
      <c r="I10" s="3">
        <f t="shared" si="2"/>
        <v>0</v>
      </c>
      <c r="J10" s="8"/>
      <c r="K10" s="3"/>
      <c r="L10" s="8">
        <f t="shared" si="0"/>
        <v>0</v>
      </c>
      <c r="M10" s="8">
        <f t="shared" si="1"/>
        <v>0</v>
      </c>
    </row>
    <row r="11" spans="1:13">
      <c r="A11" s="28" t="s">
        <v>22</v>
      </c>
      <c r="B11" s="3"/>
      <c r="C11" s="3"/>
      <c r="D11" s="3"/>
      <c r="E11" s="3"/>
      <c r="F11" s="8"/>
      <c r="G11" s="3"/>
      <c r="H11" s="3"/>
      <c r="I11" s="3">
        <f t="shared" si="2"/>
        <v>0</v>
      </c>
      <c r="J11" s="8"/>
      <c r="K11" s="3"/>
      <c r="L11" s="8">
        <f t="shared" si="0"/>
        <v>0</v>
      </c>
      <c r="M11" s="8">
        <f t="shared" si="1"/>
        <v>0</v>
      </c>
    </row>
    <row r="12" spans="1:13">
      <c r="A12" s="28" t="s">
        <v>23</v>
      </c>
      <c r="B12" s="3"/>
      <c r="C12" s="3"/>
      <c r="D12" s="3"/>
      <c r="E12" s="3"/>
      <c r="F12" s="8"/>
      <c r="G12" s="3"/>
      <c r="H12" s="3"/>
      <c r="I12" s="3">
        <f t="shared" si="2"/>
        <v>0</v>
      </c>
      <c r="J12" s="8"/>
      <c r="K12" s="3"/>
      <c r="L12" s="8">
        <f t="shared" si="0"/>
        <v>0</v>
      </c>
      <c r="M12" s="8">
        <f t="shared" si="1"/>
        <v>0</v>
      </c>
    </row>
    <row r="13" spans="1:13">
      <c r="A13" s="28" t="s">
        <v>24</v>
      </c>
      <c r="B13" s="3"/>
      <c r="C13" s="3"/>
      <c r="D13" s="3"/>
      <c r="E13" s="3"/>
      <c r="F13" s="8"/>
      <c r="G13" s="3"/>
      <c r="H13" s="3"/>
      <c r="I13" s="3">
        <f t="shared" si="2"/>
        <v>0</v>
      </c>
      <c r="J13" s="8"/>
      <c r="K13" s="3"/>
      <c r="L13" s="8">
        <f t="shared" si="0"/>
        <v>0</v>
      </c>
      <c r="M13" s="8">
        <f t="shared" si="1"/>
        <v>0</v>
      </c>
    </row>
    <row r="14" spans="1:13">
      <c r="A14" s="28" t="s">
        <v>25</v>
      </c>
      <c r="B14" s="3"/>
      <c r="C14" s="3"/>
      <c r="D14" s="3"/>
      <c r="E14" s="3"/>
      <c r="F14" s="8"/>
      <c r="G14" s="3"/>
      <c r="H14" s="3"/>
      <c r="I14" s="3">
        <f t="shared" si="2"/>
        <v>0</v>
      </c>
      <c r="J14" s="8"/>
      <c r="K14" s="3"/>
      <c r="L14" s="8">
        <f t="shared" si="0"/>
        <v>0</v>
      </c>
      <c r="M14" s="8">
        <f t="shared" si="1"/>
        <v>0</v>
      </c>
    </row>
    <row r="15" spans="1:13">
      <c r="A15" s="28" t="s">
        <v>26</v>
      </c>
      <c r="B15" s="3"/>
      <c r="C15" s="3"/>
      <c r="D15" s="3"/>
      <c r="E15" s="3"/>
      <c r="F15" s="8"/>
      <c r="G15" s="3"/>
      <c r="H15" s="3"/>
      <c r="I15" s="3">
        <f t="shared" si="2"/>
        <v>0</v>
      </c>
      <c r="J15" s="8"/>
      <c r="K15" s="3"/>
      <c r="L15" s="8">
        <f t="shared" si="0"/>
        <v>0</v>
      </c>
      <c r="M15" s="8">
        <f t="shared" si="1"/>
        <v>0</v>
      </c>
    </row>
    <row r="16" spans="1:13">
      <c r="A16" s="28" t="s">
        <v>27</v>
      </c>
      <c r="B16" s="3"/>
      <c r="C16" s="3"/>
      <c r="D16" s="3"/>
      <c r="E16" s="3"/>
      <c r="F16" s="8"/>
      <c r="G16" s="3"/>
      <c r="H16" s="3"/>
      <c r="I16" s="3">
        <f t="shared" si="2"/>
        <v>0</v>
      </c>
      <c r="J16" s="8"/>
      <c r="K16" s="3"/>
      <c r="L16" s="8">
        <f t="shared" si="0"/>
        <v>0</v>
      </c>
      <c r="M16" s="8">
        <f t="shared" si="1"/>
        <v>0</v>
      </c>
    </row>
    <row r="17" spans="1:13">
      <c r="A17" s="28" t="s">
        <v>28</v>
      </c>
      <c r="B17" s="3"/>
      <c r="C17" s="3"/>
      <c r="D17" s="3"/>
      <c r="E17" s="3"/>
      <c r="F17" s="8"/>
      <c r="G17" s="3"/>
      <c r="H17" s="3"/>
      <c r="I17" s="3"/>
      <c r="J17" s="8"/>
      <c r="K17" s="3"/>
      <c r="L17" s="8">
        <f t="shared" si="0"/>
        <v>0</v>
      </c>
      <c r="M17" s="8">
        <f t="shared" si="1"/>
        <v>0</v>
      </c>
    </row>
    <row r="18" spans="1:13">
      <c r="A18" s="29" t="s">
        <v>29</v>
      </c>
      <c r="B18" s="3">
        <v>20159.669999999998</v>
      </c>
      <c r="C18" s="3">
        <f>SUM(C6:C14)</f>
        <v>0</v>
      </c>
      <c r="D18" s="3">
        <v>2202.48</v>
      </c>
      <c r="E18" s="3">
        <f>SUM(E6:E14)</f>
        <v>0</v>
      </c>
      <c r="F18" s="3">
        <v>5534.2</v>
      </c>
      <c r="G18" s="3">
        <v>532.62</v>
      </c>
      <c r="H18" s="3">
        <v>1864.17</v>
      </c>
      <c r="I18" s="3">
        <v>30293.23</v>
      </c>
      <c r="J18" s="3">
        <f>SUM(J6:J17)</f>
        <v>29090.5</v>
      </c>
      <c r="K18" s="3">
        <f>SUM(K6:K14)</f>
        <v>0</v>
      </c>
      <c r="L18" s="3">
        <f>SUM(L6:L17)</f>
        <v>29090.5</v>
      </c>
      <c r="M18" s="3">
        <v>1202.73</v>
      </c>
    </row>
    <row r="36" ht="14.25" customHeight="1"/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216</v>
      </c>
      <c r="B1" s="55"/>
      <c r="C1" s="55"/>
      <c r="D1" s="55"/>
      <c r="E1" s="55"/>
      <c r="F1" s="56" t="s">
        <v>44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867.7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45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6568.49</v>
      </c>
      <c r="C6" s="13"/>
      <c r="D6" s="13">
        <v>779.38</v>
      </c>
      <c r="E6" s="13"/>
      <c r="F6" s="19">
        <v>1984.8</v>
      </c>
      <c r="G6" s="13">
        <v>114.28</v>
      </c>
      <c r="H6" s="13">
        <v>607.39</v>
      </c>
      <c r="I6" s="19">
        <v>10054.34</v>
      </c>
      <c r="J6" s="19">
        <v>8670</v>
      </c>
      <c r="K6" s="13"/>
      <c r="L6" s="19">
        <f>SUM(J6:K6)</f>
        <v>8670</v>
      </c>
      <c r="M6" s="19">
        <f>I6-L6</f>
        <v>1384.3400000000001</v>
      </c>
    </row>
    <row r="7" spans="1:13">
      <c r="A7" s="13" t="s">
        <v>18</v>
      </c>
      <c r="B7" s="13">
        <v>6568.49</v>
      </c>
      <c r="C7" s="13"/>
      <c r="D7" s="13">
        <v>962.68</v>
      </c>
      <c r="E7" s="13"/>
      <c r="F7" s="19">
        <v>2452.1999999999998</v>
      </c>
      <c r="G7" s="13">
        <v>114.28</v>
      </c>
      <c r="H7" s="13">
        <v>607.39</v>
      </c>
      <c r="I7" s="19">
        <f t="shared" ref="I7:I17" si="0">SUM(B7:H7)</f>
        <v>10705.039999999999</v>
      </c>
      <c r="J7" s="19">
        <v>14691.39</v>
      </c>
      <c r="K7" s="13"/>
      <c r="L7" s="19">
        <f t="shared" ref="L7:L17" si="1">SUM(J7:K7)</f>
        <v>14691.39</v>
      </c>
      <c r="M7" s="19">
        <f t="shared" ref="M7:M18" si="2">I7-L7</f>
        <v>-3986.3500000000004</v>
      </c>
    </row>
    <row r="8" spans="1:13">
      <c r="A8" s="13" t="s">
        <v>19</v>
      </c>
      <c r="B8" s="13">
        <v>6568.49</v>
      </c>
      <c r="C8" s="13"/>
      <c r="D8" s="13">
        <v>782.04</v>
      </c>
      <c r="E8" s="13"/>
      <c r="F8" s="19">
        <v>1991.57</v>
      </c>
      <c r="G8" s="13">
        <v>114.28</v>
      </c>
      <c r="H8" s="13">
        <v>607.39</v>
      </c>
      <c r="I8" s="19">
        <f t="shared" si="0"/>
        <v>10063.77</v>
      </c>
      <c r="J8" s="19">
        <v>7990</v>
      </c>
      <c r="K8" s="13"/>
      <c r="L8" s="19">
        <f t="shared" si="1"/>
        <v>7990</v>
      </c>
      <c r="M8" s="19">
        <f t="shared" si="2"/>
        <v>2073.7700000000004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5" si="3">B9</f>
        <v>0</v>
      </c>
      <c r="C10" s="13"/>
      <c r="D10" s="13"/>
      <c r="E10" s="13"/>
      <c r="F10" s="19"/>
      <c r="G10" s="13">
        <f t="shared" ref="G10:H13" si="4">G9</f>
        <v>0</v>
      </c>
      <c r="H10" s="13">
        <f t="shared" si="4"/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>G13</f>
        <v>0</v>
      </c>
      <c r="H14" s="13">
        <f>H12</f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>
        <f>H13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B13</f>
        <v>0</v>
      </c>
      <c r="C16" s="13"/>
      <c r="D16" s="13"/>
      <c r="E16" s="13"/>
      <c r="F16" s="19"/>
      <c r="G16" s="13">
        <f>G15</f>
        <v>0</v>
      </c>
      <c r="H16" s="13">
        <f>H14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B14</f>
        <v>0</v>
      </c>
      <c r="C17" s="13"/>
      <c r="D17" s="13"/>
      <c r="E17" s="13"/>
      <c r="F17" s="19"/>
      <c r="G17" s="13">
        <f>G13</f>
        <v>0</v>
      </c>
      <c r="H17" s="13">
        <f>H15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19705.47</v>
      </c>
      <c r="C18" s="13">
        <f>SUM(C6:C14)</f>
        <v>0</v>
      </c>
      <c r="D18" s="13">
        <f>SUM(D6:D17)</f>
        <v>2524.1</v>
      </c>
      <c r="E18" s="13">
        <f>SUM(E6:E14)</f>
        <v>0</v>
      </c>
      <c r="F18" s="13">
        <f>SUM(F6:F17)</f>
        <v>6428.57</v>
      </c>
      <c r="G18" s="13">
        <f>SUM(G6:G17)</f>
        <v>342.84000000000003</v>
      </c>
      <c r="H18" s="13">
        <v>1822.17</v>
      </c>
      <c r="I18" s="13">
        <v>30823.15</v>
      </c>
      <c r="J18" s="13">
        <f>SUM(J6:J17)</f>
        <v>31351.39</v>
      </c>
      <c r="K18" s="13">
        <f>SUM(K6:K14)</f>
        <v>0</v>
      </c>
      <c r="L18" s="13">
        <f>SUM(L6:L17)</f>
        <v>31351.39</v>
      </c>
      <c r="M18" s="19">
        <f t="shared" si="2"/>
        <v>-528.23999999999796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Q14" sqref="Q14"/>
    </sheetView>
  </sheetViews>
  <sheetFormatPr defaultRowHeight="15"/>
  <sheetData>
    <row r="1" spans="1:13">
      <c r="A1" s="55" t="s">
        <v>216</v>
      </c>
      <c r="B1" s="55"/>
      <c r="C1" s="55"/>
      <c r="D1" s="55"/>
      <c r="E1" s="55"/>
      <c r="F1" s="56" t="s">
        <v>46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714.1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38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5405.74</v>
      </c>
      <c r="C6" s="13"/>
      <c r="D6" s="13">
        <v>582.54</v>
      </c>
      <c r="E6" s="13"/>
      <c r="F6" s="19">
        <v>2066.06</v>
      </c>
      <c r="G6" s="13">
        <v>0</v>
      </c>
      <c r="H6" s="24">
        <v>499.87</v>
      </c>
      <c r="I6" s="19">
        <v>8554.2099999999991</v>
      </c>
      <c r="J6" s="19">
        <v>4855</v>
      </c>
      <c r="K6" s="13"/>
      <c r="L6" s="19">
        <f>SUM(J6:K6)</f>
        <v>4855</v>
      </c>
      <c r="M6" s="19">
        <f>I6-L6</f>
        <v>3699.2099999999991</v>
      </c>
    </row>
    <row r="7" spans="1:13">
      <c r="A7" s="13" t="s">
        <v>18</v>
      </c>
      <c r="B7" s="13">
        <v>5405.74</v>
      </c>
      <c r="C7" s="13"/>
      <c r="D7" s="13">
        <v>771.4</v>
      </c>
      <c r="E7" s="13"/>
      <c r="F7" s="19">
        <v>1998.34</v>
      </c>
      <c r="G7" s="13">
        <f t="shared" ref="G7:H13" si="0">G6</f>
        <v>0</v>
      </c>
      <c r="H7" s="13">
        <v>499.87</v>
      </c>
      <c r="I7" s="19">
        <f>SUM(B7:H7)</f>
        <v>8675.35</v>
      </c>
      <c r="J7" s="19">
        <v>13439</v>
      </c>
      <c r="K7" s="13"/>
      <c r="L7" s="19">
        <f t="shared" ref="L7:L17" si="1">SUM(J7:K7)</f>
        <v>13439</v>
      </c>
      <c r="M7" s="19">
        <f t="shared" ref="M7:M18" si="2">I7-L7</f>
        <v>-4763.6499999999996</v>
      </c>
    </row>
    <row r="8" spans="1:13">
      <c r="A8" s="13" t="s">
        <v>19</v>
      </c>
      <c r="B8" s="13">
        <v>5405.74</v>
      </c>
      <c r="C8" s="13"/>
      <c r="D8" s="13">
        <v>904.4</v>
      </c>
      <c r="E8" s="13"/>
      <c r="F8" s="19">
        <v>2120.27</v>
      </c>
      <c r="G8" s="13">
        <f t="shared" si="0"/>
        <v>0</v>
      </c>
      <c r="H8" s="13">
        <v>499.87</v>
      </c>
      <c r="I8" s="19">
        <f>SUM(B8:H8)</f>
        <v>8930.2800000000007</v>
      </c>
      <c r="J8" s="19">
        <v>8155.22</v>
      </c>
      <c r="K8" s="13"/>
      <c r="L8" s="19">
        <f t="shared" si="1"/>
        <v>8155.22</v>
      </c>
      <c r="M8" s="19">
        <f t="shared" si="2"/>
        <v>775.0600000000004</v>
      </c>
    </row>
    <row r="9" spans="1:13">
      <c r="A9" s="13" t="s">
        <v>20</v>
      </c>
      <c r="B9" s="13"/>
      <c r="C9" s="13"/>
      <c r="D9" s="13"/>
      <c r="E9" s="13"/>
      <c r="F9" s="19"/>
      <c r="G9" s="13">
        <f t="shared" si="0"/>
        <v>0</v>
      </c>
      <c r="H9" s="13"/>
      <c r="I9" s="19">
        <f t="shared" ref="I9:I17" si="3">SUM(B9:H9)</f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4">B9</f>
        <v>0</v>
      </c>
      <c r="C10" s="13"/>
      <c r="D10" s="13"/>
      <c r="E10" s="13"/>
      <c r="F10" s="19"/>
      <c r="G10" s="13">
        <f t="shared" si="0"/>
        <v>0</v>
      </c>
      <c r="H10" s="13">
        <f t="shared" si="0"/>
        <v>0</v>
      </c>
      <c r="I10" s="19">
        <f t="shared" si="3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4"/>
        <v>0</v>
      </c>
      <c r="C11" s="13"/>
      <c r="D11" s="13"/>
      <c r="E11" s="13"/>
      <c r="F11" s="19"/>
      <c r="G11" s="13">
        <f t="shared" si="0"/>
        <v>0</v>
      </c>
      <c r="H11" s="13">
        <f t="shared" si="0"/>
        <v>0</v>
      </c>
      <c r="I11" s="19">
        <f t="shared" si="3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4"/>
        <v>0</v>
      </c>
      <c r="C12" s="13"/>
      <c r="D12" s="13"/>
      <c r="E12" s="13"/>
      <c r="F12" s="19"/>
      <c r="G12" s="13">
        <f t="shared" si="0"/>
        <v>0</v>
      </c>
      <c r="H12" s="13">
        <f>H11</f>
        <v>0</v>
      </c>
      <c r="I12" s="19">
        <f t="shared" si="3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4"/>
        <v>0</v>
      </c>
      <c r="C13" s="13"/>
      <c r="D13" s="13"/>
      <c r="E13" s="13"/>
      <c r="F13" s="19"/>
      <c r="G13" s="13">
        <f t="shared" si="0"/>
        <v>0</v>
      </c>
      <c r="H13" s="13">
        <f>H12</f>
        <v>0</v>
      </c>
      <c r="I13" s="19">
        <f t="shared" si="3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4"/>
        <v>0</v>
      </c>
      <c r="C14" s="13"/>
      <c r="D14" s="13"/>
      <c r="E14" s="13"/>
      <c r="F14" s="19"/>
      <c r="G14" s="13">
        <f>G13</f>
        <v>0</v>
      </c>
      <c r="H14" s="13">
        <f>H13</f>
        <v>0</v>
      </c>
      <c r="I14" s="19">
        <f t="shared" si="3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4"/>
        <v>0</v>
      </c>
      <c r="C15" s="13"/>
      <c r="D15" s="13"/>
      <c r="E15" s="13"/>
      <c r="F15" s="19"/>
      <c r="G15" s="13">
        <f t="shared" ref="G15:H17" si="5">G14</f>
        <v>0</v>
      </c>
      <c r="H15" s="13">
        <f t="shared" si="5"/>
        <v>0</v>
      </c>
      <c r="I15" s="19">
        <f t="shared" si="3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4"/>
        <v>0</v>
      </c>
      <c r="C16" s="13"/>
      <c r="D16" s="13"/>
      <c r="E16" s="13"/>
      <c r="F16" s="19"/>
      <c r="G16" s="13">
        <f t="shared" si="5"/>
        <v>0</v>
      </c>
      <c r="H16" s="13">
        <f t="shared" si="5"/>
        <v>0</v>
      </c>
      <c r="I16" s="19">
        <f t="shared" si="3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4"/>
        <v>0</v>
      </c>
      <c r="C17" s="13"/>
      <c r="D17" s="13"/>
      <c r="E17" s="13"/>
      <c r="F17" s="19"/>
      <c r="G17" s="13">
        <f>G15</f>
        <v>0</v>
      </c>
      <c r="H17" s="13">
        <f t="shared" si="5"/>
        <v>0</v>
      </c>
      <c r="I17" s="19">
        <f t="shared" si="3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13" t="s">
        <v>41</v>
      </c>
      <c r="B18" s="13">
        <v>16217.22</v>
      </c>
      <c r="C18" s="13">
        <f t="shared" ref="C18:K18" si="6">SUM(C6:C14)</f>
        <v>0</v>
      </c>
      <c r="D18" s="13">
        <f>SUM(D6:D17)</f>
        <v>2258.34</v>
      </c>
      <c r="E18" s="13">
        <f t="shared" si="6"/>
        <v>0</v>
      </c>
      <c r="F18" s="13">
        <f>SUM(F6:F17)</f>
        <v>6184.67</v>
      </c>
      <c r="G18" s="13">
        <f t="shared" si="6"/>
        <v>0</v>
      </c>
      <c r="H18" s="13">
        <v>1499.61</v>
      </c>
      <c r="I18" s="13">
        <v>26159.84</v>
      </c>
      <c r="J18" s="13">
        <f>SUM(J6:J17)</f>
        <v>26449.22</v>
      </c>
      <c r="K18" s="13">
        <f t="shared" si="6"/>
        <v>0</v>
      </c>
      <c r="L18" s="13">
        <f>SUM(L6:L17)</f>
        <v>26449.22</v>
      </c>
      <c r="M18" s="19">
        <f t="shared" si="2"/>
        <v>-289.38000000000102</v>
      </c>
    </row>
    <row r="19" spans="1:13">
      <c r="A19" s="1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>
      <c r="A21" s="2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47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867.5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6566.98</v>
      </c>
      <c r="C6" s="13"/>
      <c r="D6" s="13">
        <v>867.16</v>
      </c>
      <c r="E6" s="13"/>
      <c r="F6" s="19">
        <v>2208.34</v>
      </c>
      <c r="G6" s="19">
        <v>93.6</v>
      </c>
      <c r="H6" s="13">
        <v>607.25</v>
      </c>
      <c r="I6" s="19">
        <v>10343.33</v>
      </c>
      <c r="J6" s="19">
        <v>9356.7900000000009</v>
      </c>
      <c r="K6" s="13"/>
      <c r="L6" s="19">
        <f>SUM(J6:K6)</f>
        <v>9356.7900000000009</v>
      </c>
      <c r="M6" s="19">
        <f>I6-L6</f>
        <v>986.53999999999905</v>
      </c>
    </row>
    <row r="7" spans="1:13">
      <c r="A7" s="13" t="s">
        <v>18</v>
      </c>
      <c r="B7" s="13">
        <v>6566.98</v>
      </c>
      <c r="C7" s="13"/>
      <c r="D7" s="13">
        <v>1212.96</v>
      </c>
      <c r="E7" s="13"/>
      <c r="F7" s="19">
        <v>3088.96</v>
      </c>
      <c r="G7" s="19">
        <v>93.6</v>
      </c>
      <c r="H7" s="13">
        <v>607.25</v>
      </c>
      <c r="I7" s="19">
        <v>11569.75</v>
      </c>
      <c r="J7" s="19">
        <v>11117.23</v>
      </c>
      <c r="K7" s="13"/>
      <c r="L7" s="19">
        <f t="shared" ref="L7:L14" si="0">SUM(J7:K7)</f>
        <v>11117.23</v>
      </c>
      <c r="M7" s="19">
        <f t="shared" ref="M7:M18" si="1">I7-L7</f>
        <v>452.52000000000044</v>
      </c>
    </row>
    <row r="8" spans="1:13">
      <c r="A8" s="13" t="s">
        <v>19</v>
      </c>
      <c r="B8" s="13">
        <v>6566.98</v>
      </c>
      <c r="C8" s="13"/>
      <c r="D8" s="13">
        <v>1133.1600000000001</v>
      </c>
      <c r="E8" s="13"/>
      <c r="F8" s="19">
        <v>2885.74</v>
      </c>
      <c r="G8" s="19">
        <v>93.6</v>
      </c>
      <c r="H8" s="13">
        <v>607.25</v>
      </c>
      <c r="I8" s="19">
        <v>11286.73</v>
      </c>
      <c r="J8" s="19">
        <v>8618</v>
      </c>
      <c r="K8" s="13"/>
      <c r="L8" s="19">
        <f t="shared" si="0"/>
        <v>8618</v>
      </c>
      <c r="M8" s="19">
        <f t="shared" si="1"/>
        <v>2668.7299999999996</v>
      </c>
    </row>
    <row r="9" spans="1:13">
      <c r="A9" s="13" t="s">
        <v>20</v>
      </c>
      <c r="B9" s="13"/>
      <c r="C9" s="13"/>
      <c r="D9" s="13"/>
      <c r="E9" s="13"/>
      <c r="F9" s="19"/>
      <c r="G9" s="19"/>
      <c r="H9" s="13"/>
      <c r="I9" s="19"/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>
        <f t="shared" ref="B10:B17" si="2">B9</f>
        <v>0</v>
      </c>
      <c r="C10" s="13"/>
      <c r="D10" s="13"/>
      <c r="E10" s="13"/>
      <c r="F10" s="19"/>
      <c r="G10" s="19">
        <f t="shared" ref="G10:H14" si="3">G9</f>
        <v>0</v>
      </c>
      <c r="H10" s="13">
        <f t="shared" si="3"/>
        <v>0</v>
      </c>
      <c r="I10" s="19"/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>
        <f t="shared" si="2"/>
        <v>0</v>
      </c>
      <c r="C11" s="13"/>
      <c r="D11" s="13"/>
      <c r="E11" s="13"/>
      <c r="F11" s="19"/>
      <c r="G11" s="19">
        <f t="shared" si="3"/>
        <v>0</v>
      </c>
      <c r="H11" s="13">
        <f t="shared" si="3"/>
        <v>0</v>
      </c>
      <c r="I11" s="19"/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>
        <f t="shared" si="2"/>
        <v>0</v>
      </c>
      <c r="C12" s="13"/>
      <c r="D12" s="13"/>
      <c r="E12" s="13"/>
      <c r="F12" s="19"/>
      <c r="G12" s="19">
        <f>G11</f>
        <v>0</v>
      </c>
      <c r="H12" s="13">
        <f t="shared" si="3"/>
        <v>0</v>
      </c>
      <c r="I12" s="19"/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>
        <f t="shared" si="2"/>
        <v>0</v>
      </c>
      <c r="C13" s="13"/>
      <c r="D13" s="13"/>
      <c r="E13" s="13"/>
      <c r="F13" s="19"/>
      <c r="G13">
        <v>0</v>
      </c>
      <c r="H13" s="13">
        <f t="shared" si="3"/>
        <v>0</v>
      </c>
      <c r="I13" s="19"/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>
        <f t="shared" si="2"/>
        <v>0</v>
      </c>
      <c r="C14" s="13"/>
      <c r="D14" s="13"/>
      <c r="E14" s="13"/>
      <c r="F14" s="19"/>
      <c r="G14" s="19">
        <f>G12</f>
        <v>0</v>
      </c>
      <c r="H14" s="13">
        <f t="shared" si="3"/>
        <v>0</v>
      </c>
      <c r="I14" s="19"/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 t="shared" si="2"/>
        <v>0</v>
      </c>
      <c r="C15" s="13"/>
      <c r="D15" s="13"/>
      <c r="E15" s="13"/>
      <c r="F15" s="19"/>
      <c r="G15" s="19">
        <v>0</v>
      </c>
      <c r="H15" s="13">
        <f>H14</f>
        <v>0</v>
      </c>
      <c r="I15" s="19"/>
      <c r="J15" s="19"/>
      <c r="K15" s="13"/>
      <c r="L15" s="19"/>
      <c r="M15" s="19">
        <f t="shared" si="1"/>
        <v>0</v>
      </c>
    </row>
    <row r="16" spans="1:13">
      <c r="A16" s="13" t="s">
        <v>27</v>
      </c>
      <c r="B16" s="13">
        <f t="shared" si="2"/>
        <v>0</v>
      </c>
      <c r="C16" s="13"/>
      <c r="D16" s="13"/>
      <c r="E16" s="13"/>
      <c r="F16" s="19"/>
      <c r="G16" s="19">
        <f>G14</f>
        <v>0</v>
      </c>
      <c r="H16" s="13">
        <f>H15</f>
        <v>0</v>
      </c>
      <c r="I16" s="19"/>
      <c r="J16" s="19"/>
      <c r="K16" s="13"/>
      <c r="L16" s="19"/>
      <c r="M16" s="19">
        <f t="shared" si="1"/>
        <v>0</v>
      </c>
    </row>
    <row r="17" spans="1:13">
      <c r="A17" s="13" t="s">
        <v>28</v>
      </c>
      <c r="B17" s="13">
        <f t="shared" si="2"/>
        <v>0</v>
      </c>
      <c r="C17" s="13"/>
      <c r="D17" s="13"/>
      <c r="E17" s="13"/>
      <c r="F17" s="19"/>
      <c r="G17" s="19">
        <f>G15</f>
        <v>0</v>
      </c>
      <c r="H17" s="13">
        <f>H16</f>
        <v>0</v>
      </c>
      <c r="I17" s="19"/>
      <c r="J17" s="19"/>
      <c r="K17" s="13"/>
      <c r="L17" s="19"/>
      <c r="M17" s="19">
        <f t="shared" si="1"/>
        <v>0</v>
      </c>
    </row>
    <row r="18" spans="1:13">
      <c r="A18" s="21" t="s">
        <v>29</v>
      </c>
      <c r="B18" s="13">
        <v>19700.939999999999</v>
      </c>
      <c r="C18" s="13">
        <f>SUM(C6:C14)</f>
        <v>0</v>
      </c>
      <c r="D18" s="13">
        <v>3213.28</v>
      </c>
      <c r="E18" s="13">
        <f>SUM(E6:E14)</f>
        <v>0</v>
      </c>
      <c r="F18" s="13">
        <f>SUM(F6:F17)</f>
        <v>8183.04</v>
      </c>
      <c r="G18" s="13">
        <v>280.8</v>
      </c>
      <c r="H18" s="13">
        <v>1821.75</v>
      </c>
      <c r="I18" s="13">
        <v>33199.81</v>
      </c>
      <c r="J18" s="13">
        <f>SUM(J6:J17)</f>
        <v>29092.02</v>
      </c>
      <c r="K18" s="13">
        <f>SUM(K6:K14)</f>
        <v>0</v>
      </c>
      <c r="L18" s="13">
        <v>29092.02</v>
      </c>
      <c r="M18" s="19">
        <f t="shared" si="1"/>
        <v>4107.7899999999972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69</vt:i4>
      </vt:variant>
    </vt:vector>
  </HeadingPairs>
  <TitlesOfParts>
    <vt:vector size="69" baseType="lpstr">
      <vt:lpstr>Молодежная 28</vt:lpstr>
      <vt:lpstr>Дружбы 22а</vt:lpstr>
      <vt:lpstr>Дружбы 22</vt:lpstr>
      <vt:lpstr>Дружбы 24</vt:lpstr>
      <vt:lpstr>Дружбы 26</vt:lpstr>
      <vt:lpstr>Комс 34</vt:lpstr>
      <vt:lpstr>Комс 37</vt:lpstr>
      <vt:lpstr>комс 39</vt:lpstr>
      <vt:lpstr>комс 40-1</vt:lpstr>
      <vt:lpstr>комс 40</vt:lpstr>
      <vt:lpstr>комс 41</vt:lpstr>
      <vt:lpstr>комс 42</vt:lpstr>
      <vt:lpstr>комс 43</vt:lpstr>
      <vt:lpstr>комс 45</vt:lpstr>
      <vt:lpstr>комс 47</vt:lpstr>
      <vt:lpstr>комс 32</vt:lpstr>
      <vt:lpstr>комс 45-1</vt:lpstr>
      <vt:lpstr>красноарм 125-1</vt:lpstr>
      <vt:lpstr>красноарм 22</vt:lpstr>
      <vt:lpstr>красноарм 50</vt:lpstr>
      <vt:lpstr>красноарм 54</vt:lpstr>
      <vt:lpstr>красноарм 55</vt:lpstr>
      <vt:lpstr>красноарм 63</vt:lpstr>
      <vt:lpstr>красноарм 65</vt:lpstr>
      <vt:lpstr>красноарм 125</vt:lpstr>
      <vt:lpstr>красноарм 127</vt:lpstr>
      <vt:lpstr>красноарм 129</vt:lpstr>
      <vt:lpstr>ленинская 109</vt:lpstr>
      <vt:lpstr>ленинская 111</vt:lpstr>
      <vt:lpstr>ленинская 130</vt:lpstr>
      <vt:lpstr>механиз 4</vt:lpstr>
      <vt:lpstr>мира 31</vt:lpstr>
      <vt:lpstr>мира 33</vt:lpstr>
      <vt:lpstr>мира 34</vt:lpstr>
      <vt:lpstr>мира 34-1</vt:lpstr>
      <vt:lpstr>мира 36</vt:lpstr>
      <vt:lpstr>мира 36-1</vt:lpstr>
      <vt:lpstr>мира 38</vt:lpstr>
      <vt:lpstr>мира 40</vt:lpstr>
      <vt:lpstr>мира 42</vt:lpstr>
      <vt:lpstr>мира 42-1</vt:lpstr>
      <vt:lpstr>мира 44</vt:lpstr>
      <vt:lpstr>мира 44-1</vt:lpstr>
      <vt:lpstr>мира 44-2</vt:lpstr>
      <vt:lpstr>Мира 46</vt:lpstr>
      <vt:lpstr>мира 46-1</vt:lpstr>
      <vt:lpstr>Мира 46-2</vt:lpstr>
      <vt:lpstr>Октяб 7</vt:lpstr>
      <vt:lpstr>парковый 3</vt:lpstr>
      <vt:lpstr>парковый 4</vt:lpstr>
      <vt:lpstr>пионер 36</vt:lpstr>
      <vt:lpstr>пионер 37</vt:lpstr>
      <vt:lpstr>пионер 39</vt:lpstr>
      <vt:lpstr>пионер 41</vt:lpstr>
      <vt:lpstr>пожар 9</vt:lpstr>
      <vt:lpstr>пожар 11</vt:lpstr>
      <vt:lpstr>пожар 14</vt:lpstr>
      <vt:lpstr>сов 128</vt:lpstr>
      <vt:lpstr>сов 131</vt:lpstr>
      <vt:lpstr>сов 128 б</vt:lpstr>
      <vt:lpstr>труда 11</vt:lpstr>
      <vt:lpstr>труда 12</vt:lpstr>
      <vt:lpstr>Центр 1</vt:lpstr>
      <vt:lpstr>центр 2</vt:lpstr>
      <vt:lpstr>Центр 2 а</vt:lpstr>
      <vt:lpstr>сводная таблица</vt:lpstr>
      <vt:lpstr>Центр 5 а</vt:lpstr>
      <vt:lpstr>школ 8 а</vt:lpstr>
      <vt:lpstr>юбил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2014-08-04T04:04:19Z</cp:lastPrinted>
  <dcterms:created xsi:type="dcterms:W3CDTF">2006-09-28T05:33:49Z</dcterms:created>
  <dcterms:modified xsi:type="dcterms:W3CDTF">2014-08-04T06:45:40Z</dcterms:modified>
</cp:coreProperties>
</file>